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2020 2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D5" i="1" l="1"/>
  <c r="A6" i="1"/>
  <c r="B6" i="1"/>
  <c r="C6" i="1"/>
  <c r="A7" i="1"/>
  <c r="B7" i="1"/>
  <c r="C7" i="1"/>
  <c r="A8" i="1"/>
  <c r="B8" i="1"/>
  <c r="C8" i="1"/>
  <c r="A9" i="1"/>
  <c r="B9" i="1"/>
  <c r="C9" i="1"/>
  <c r="C10" i="1"/>
  <c r="D10" i="1" s="1"/>
  <c r="A11" i="1"/>
  <c r="B11" i="1"/>
  <c r="C11" i="1"/>
  <c r="A12" i="1"/>
  <c r="B12" i="1"/>
  <c r="C12" i="1"/>
  <c r="D12" i="1" s="1"/>
  <c r="A13" i="1"/>
  <c r="B13" i="1"/>
  <c r="C13" i="1"/>
  <c r="D13" i="1" s="1"/>
  <c r="A14" i="1"/>
  <c r="B14" i="1"/>
  <c r="C14" i="1"/>
  <c r="D14" i="1" s="1"/>
  <c r="C17" i="1"/>
  <c r="D17" i="1"/>
  <c r="C18" i="1"/>
  <c r="D18" i="1" s="1"/>
  <c r="C19" i="1"/>
  <c r="D19" i="1" s="1"/>
  <c r="D26" i="1"/>
  <c r="D27" i="1" s="1"/>
  <c r="A27" i="1"/>
  <c r="B27" i="1"/>
  <c r="C27" i="1"/>
  <c r="A28" i="1"/>
  <c r="B28" i="1"/>
  <c r="C28" i="1"/>
  <c r="A29" i="1"/>
  <c r="B29" i="1"/>
  <c r="C29" i="1"/>
  <c r="A30" i="1"/>
  <c r="B30" i="1"/>
  <c r="C30" i="1"/>
  <c r="B33" i="1"/>
  <c r="C33" i="1"/>
  <c r="D42" i="1"/>
  <c r="D33" i="1" l="1"/>
  <c r="C20" i="1"/>
  <c r="D34" i="1"/>
  <c r="C34" i="1"/>
  <c r="D11" i="1"/>
  <c r="D20" i="1" s="1"/>
  <c r="D45" i="1" s="1"/>
  <c r="D47" i="1" s="1"/>
</calcChain>
</file>

<file path=xl/sharedStrings.xml><?xml version="1.0" encoding="utf-8"?>
<sst xmlns="http://schemas.openxmlformats.org/spreadsheetml/2006/main" count="31" uniqueCount="28">
  <si>
    <t xml:space="preserve">Planned Growth 2020-21 </t>
  </si>
  <si>
    <t>Approved primary school expansions</t>
  </si>
  <si>
    <t>2020/21</t>
  </si>
  <si>
    <t>Primary AWPU</t>
  </si>
  <si>
    <t>DfE</t>
  </si>
  <si>
    <t>School Name</t>
  </si>
  <si>
    <t>places</t>
  </si>
  <si>
    <t>Clifford Primary growth funding</t>
  </si>
  <si>
    <t>Planning Area (proposed expansions)</t>
  </si>
  <si>
    <t>General Contingency of places</t>
  </si>
  <si>
    <t>Junior places</t>
  </si>
  <si>
    <t>Need beyond forecast horizon if current trends persist</t>
  </si>
  <si>
    <t>Total Primary</t>
  </si>
  <si>
    <t>Approved secondary school expansions</t>
  </si>
  <si>
    <t>Sec KS3 AWPU</t>
  </si>
  <si>
    <t xml:space="preserve">DfE </t>
  </si>
  <si>
    <t>School name</t>
  </si>
  <si>
    <t>Total Secondary</t>
  </si>
  <si>
    <t>Additional Items to be Funded</t>
  </si>
  <si>
    <t xml:space="preserve">Fir Vale Diseconomies </t>
  </si>
  <si>
    <t xml:space="preserve"> Watermead Diseconomies </t>
  </si>
  <si>
    <t xml:space="preserve"> Don Valley Diseconomies </t>
  </si>
  <si>
    <t xml:space="preserve"> Mercia - Post Opening </t>
  </si>
  <si>
    <t xml:space="preserve"> Astrea - Post Opening </t>
  </si>
  <si>
    <t>Total New Schools</t>
  </si>
  <si>
    <t>Balance earmarked for in-year ad-hoc growth</t>
  </si>
  <si>
    <t>Total Growth Funding</t>
  </si>
  <si>
    <t>TOTAL Planned Growth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</si>
</sst>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1499984740745262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3" borderId="0" xfId="0" applyNumberFormat="1" applyFont="1" applyFill="1" applyBorder="1"/>
    <xf numFmtId="0" fontId="4" fillId="0" borderId="0" xfId="0" applyFont="1"/>
    <xf numFmtId="0" fontId="6" fillId="2" borderId="0" xfId="0" applyFont="1" applyFill="1" applyBorder="1"/>
    <xf numFmtId="0" fontId="5" fillId="2" borderId="0" xfId="0" applyFont="1" applyFill="1" applyBorder="1"/>
    <xf numFmtId="3" fontId="5" fillId="2" borderId="0" xfId="1" applyNumberFormat="1" applyFont="1" applyFill="1" applyBorder="1"/>
    <xf numFmtId="3" fontId="0" fillId="0" borderId="0" xfId="0" applyNumberFormat="1" applyBorder="1"/>
    <xf numFmtId="0" fontId="7" fillId="0" borderId="0" xfId="0" applyFont="1" applyBorder="1"/>
    <xf numFmtId="3" fontId="7" fillId="0" borderId="0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Alignment="1">
      <alignment horizontal="left" vertical="center"/>
    </xf>
    <xf numFmtId="3" fontId="5" fillId="2" borderId="0" xfId="0" applyNumberFormat="1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0" fontId="2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 wrapText="1"/>
    </xf>
    <xf numFmtId="3" fontId="0" fillId="0" borderId="0" xfId="0" applyNumberFormat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5" fillId="2" borderId="1" xfId="0" applyNumberFormat="1" applyFont="1" applyFill="1" applyBorder="1"/>
    <xf numFmtId="0" fontId="2" fillId="2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PD/Budgets/BDS/2020-21/Schools%20Block/Budget/Sumbud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038343/AppData/Local/Microsoft/Windows/INetCache/Content.Outlook/5VL4LY4N/Growth%20Payments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"/>
      <sheetName val="Schools List"/>
      <sheetName val="Localities"/>
      <sheetName val="Impact"/>
      <sheetName val="Growth New Sch"/>
      <sheetName val="Budget"/>
      <sheetName val="DataSource"/>
      <sheetName val="Oct19 Census Final"/>
      <sheetName val="Planned Growth 1920"/>
      <sheetName val="Pupils"/>
      <sheetName val="IR 2021"/>
      <sheetName val="New Del"/>
      <sheetName val="Add Deleg"/>
      <sheetName val="AWPU"/>
      <sheetName val="FSM"/>
      <sheetName val="IDACI"/>
      <sheetName val="Balancing Sheet"/>
      <sheetName val="Attain"/>
      <sheetName val="EAL"/>
      <sheetName val="Mobility"/>
      <sheetName val="Split Site"/>
      <sheetName val="Floor"/>
      <sheetName val="A4 Floor"/>
      <sheetName val="MFG NFF"/>
      <sheetName val="Min Fund"/>
      <sheetName val="MFG-Gains A4"/>
      <sheetName val="AWPU Fund"/>
      <sheetName val="MFG"/>
      <sheetName val="NFF Rates"/>
      <sheetName val="Budget Share"/>
      <sheetName val="Schls Forum"/>
      <sheetName val="A4 Sheet"/>
      <sheetName val="pro-forma check"/>
      <sheetName val="Multiplier Summary"/>
      <sheetName val="£pup Analysis"/>
      <sheetName val="Sumbud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4">
          <cell r="D14">
            <v>3057.3489329681061</v>
          </cell>
          <cell r="E14">
            <v>3893.6676688242901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Growth"/>
      <sheetName val="Secondary Growth"/>
      <sheetName val="Original Planned Growth"/>
      <sheetName val="Revised Planned Growth"/>
      <sheetName val="Payments 20 21"/>
      <sheetName val="INTEGRA NO"/>
      <sheetName val="2122"/>
      <sheetName val="Funding Diagram"/>
      <sheetName val="Process"/>
      <sheetName val="Sheet1"/>
    </sheetNames>
    <sheetDataSet>
      <sheetData sheetId="0">
        <row r="5">
          <cell r="X5">
            <v>20</v>
          </cell>
        </row>
        <row r="13">
          <cell r="B13">
            <v>4014</v>
          </cell>
          <cell r="D13" t="str">
            <v>Astrea Academy NIJ</v>
          </cell>
          <cell r="X13">
            <v>60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0</v>
          </cell>
        </row>
        <row r="40">
          <cell r="B40">
            <v>4005</v>
          </cell>
          <cell r="D40" t="str">
            <v>Oasis Don Valley NIJ</v>
          </cell>
        </row>
        <row r="41">
          <cell r="B41">
            <v>2018</v>
          </cell>
          <cell r="D41" t="str">
            <v>Oasis Fir Vale NIJ</v>
          </cell>
        </row>
        <row r="42">
          <cell r="B42">
            <v>2019</v>
          </cell>
          <cell r="D42" t="str">
            <v>Oasis Watermead NIJ</v>
          </cell>
        </row>
        <row r="43">
          <cell r="B43">
            <v>2313</v>
          </cell>
          <cell r="D43" t="str">
            <v>Oughtibridge IJ</v>
          </cell>
          <cell r="X43">
            <v>15</v>
          </cell>
        </row>
        <row r="57">
          <cell r="B57">
            <v>2230</v>
          </cell>
          <cell r="D57" t="str">
            <v>Tinsley Meadows NIJ</v>
          </cell>
          <cell r="X57">
            <v>15</v>
          </cell>
        </row>
        <row r="58">
          <cell r="B58">
            <v>2203</v>
          </cell>
          <cell r="D58" t="str">
            <v>Totley IJ</v>
          </cell>
          <cell r="X58">
            <v>30</v>
          </cell>
        </row>
        <row r="68">
          <cell r="B68">
            <v>2321</v>
          </cell>
          <cell r="D68" t="str">
            <v>Wybourn NIJ</v>
          </cell>
          <cell r="X68">
            <v>15</v>
          </cell>
        </row>
        <row r="71">
          <cell r="X71">
            <v>30</v>
          </cell>
        </row>
        <row r="73">
          <cell r="X73">
            <v>30</v>
          </cell>
        </row>
        <row r="74">
          <cell r="X74">
            <v>10</v>
          </cell>
        </row>
      </sheetData>
      <sheetData sheetId="1">
        <row r="4">
          <cell r="B4" t="str">
            <v>Proposed expansions</v>
          </cell>
          <cell r="C4">
            <v>0</v>
          </cell>
          <cell r="R4">
            <v>100</v>
          </cell>
        </row>
        <row r="11">
          <cell r="B11">
            <v>4272</v>
          </cell>
          <cell r="C11" t="str">
            <v>Bradfield School</v>
          </cell>
          <cell r="R11">
            <v>30</v>
          </cell>
        </row>
        <row r="20">
          <cell r="B20">
            <v>4005</v>
          </cell>
          <cell r="C20" t="str">
            <v>Oasis Academy Don Valley</v>
          </cell>
          <cell r="R20">
            <v>150</v>
          </cell>
        </row>
        <row r="28">
          <cell r="B28">
            <v>4015</v>
          </cell>
          <cell r="C28" t="str">
            <v>Mercia School</v>
          </cell>
          <cell r="R28">
            <v>180</v>
          </cell>
        </row>
        <row r="29">
          <cell r="B29">
            <v>4014</v>
          </cell>
          <cell r="C29" t="str">
            <v>Astrea Academy</v>
          </cell>
          <cell r="R29">
            <v>150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sqref="A1:D1"/>
    </sheetView>
  </sheetViews>
  <sheetFormatPr defaultRowHeight="14.5" x14ac:dyDescent="0.35"/>
  <cols>
    <col min="1" max="1" width="12.453125" customWidth="1"/>
    <col min="2" max="2" width="48.453125" bestFit="1" customWidth="1"/>
    <col min="4" max="4" width="14.26953125" bestFit="1" customWidth="1"/>
  </cols>
  <sheetData>
    <row r="1" spans="1:4" ht="23" x14ac:dyDescent="0.5">
      <c r="A1" s="30" t="s">
        <v>0</v>
      </c>
      <c r="B1" s="30"/>
      <c r="C1" s="30"/>
      <c r="D1" s="30"/>
    </row>
    <row r="2" spans="1:4" ht="23" x14ac:dyDescent="0.5">
      <c r="A2" s="24"/>
      <c r="B2" s="22"/>
      <c r="C2" s="22"/>
      <c r="D2" s="23"/>
    </row>
    <row r="3" spans="1:4" ht="18" x14ac:dyDescent="0.25">
      <c r="A3" s="1" t="s">
        <v>1</v>
      </c>
      <c r="B3" s="2"/>
      <c r="C3" s="3"/>
      <c r="D3" s="4"/>
    </row>
    <row r="4" spans="1:4" ht="30" x14ac:dyDescent="0.25">
      <c r="A4" s="2"/>
      <c r="B4" s="5"/>
      <c r="C4" s="6" t="s">
        <v>2</v>
      </c>
      <c r="D4" s="25" t="s">
        <v>3</v>
      </c>
    </row>
    <row r="5" spans="1:4" ht="15" x14ac:dyDescent="0.25">
      <c r="A5" s="6" t="s">
        <v>4</v>
      </c>
      <c r="B5" s="5" t="s">
        <v>5</v>
      </c>
      <c r="C5" s="6" t="s">
        <v>6</v>
      </c>
      <c r="D5" s="7">
        <f>'[1]AWPU Fund'!$D$14</f>
        <v>3057.3489329681061</v>
      </c>
    </row>
    <row r="6" spans="1:4" ht="15" x14ac:dyDescent="0.25">
      <c r="A6" s="3">
        <f>'[2]Primary Growth'!B13</f>
        <v>4014</v>
      </c>
      <c r="B6" s="8" t="str">
        <f>'[2]Primary Growth'!D13</f>
        <v>Astrea Academy NIJ</v>
      </c>
      <c r="C6" s="9">
        <f>'[2]Primary Growth'!X13</f>
        <v>60</v>
      </c>
      <c r="D6" s="4"/>
    </row>
    <row r="7" spans="1:4" ht="15" x14ac:dyDescent="0.25">
      <c r="A7" s="3">
        <f>'[2]Primary Growth'!B40</f>
        <v>4005</v>
      </c>
      <c r="B7" s="3" t="str">
        <f>'[2]Primary Growth'!D40</f>
        <v>Oasis Don Valley NIJ</v>
      </c>
      <c r="C7" s="9">
        <f>'[2]Primary Growth'!X14</f>
        <v>0</v>
      </c>
      <c r="D7" s="4"/>
    </row>
    <row r="8" spans="1:4" ht="15" x14ac:dyDescent="0.25">
      <c r="A8" s="3">
        <f>'[2]Primary Growth'!B41</f>
        <v>2018</v>
      </c>
      <c r="B8" s="3" t="str">
        <f>'[2]Primary Growth'!D41</f>
        <v>Oasis Fir Vale NIJ</v>
      </c>
      <c r="C8" s="9">
        <f>'[2]Primary Growth'!X15</f>
        <v>0</v>
      </c>
      <c r="D8" s="4"/>
    </row>
    <row r="9" spans="1:4" ht="15" x14ac:dyDescent="0.25">
      <c r="A9" s="3">
        <f>'[2]Primary Growth'!B42</f>
        <v>2019</v>
      </c>
      <c r="B9" s="3" t="str">
        <f>'[2]Primary Growth'!D42</f>
        <v>Oasis Watermead NIJ</v>
      </c>
      <c r="C9" s="9">
        <f>'[2]Primary Growth'!X16</f>
        <v>0</v>
      </c>
      <c r="D9" s="4"/>
    </row>
    <row r="10" spans="1:4" ht="15" x14ac:dyDescent="0.25">
      <c r="A10" s="3">
        <v>5200</v>
      </c>
      <c r="B10" s="3" t="s">
        <v>7</v>
      </c>
      <c r="C10" s="3">
        <f>'[2]Primary Growth'!X73</f>
        <v>30</v>
      </c>
      <c r="D10" s="4">
        <f>C10*$D$5/12*7</f>
        <v>53503.606326941859</v>
      </c>
    </row>
    <row r="11" spans="1:4" ht="15" x14ac:dyDescent="0.25">
      <c r="A11" s="3">
        <f>'[2]Primary Growth'!B43</f>
        <v>2313</v>
      </c>
      <c r="B11" s="3" t="str">
        <f>'[2]Primary Growth'!D43</f>
        <v>Oughtibridge IJ</v>
      </c>
      <c r="C11" s="3">
        <f>'[2]Primary Growth'!X43</f>
        <v>15</v>
      </c>
      <c r="D11" s="4">
        <f>C11*$D$5/12*7</f>
        <v>26751.80316347093</v>
      </c>
    </row>
    <row r="12" spans="1:4" ht="15" x14ac:dyDescent="0.25">
      <c r="A12" s="3">
        <f>'[2]Primary Growth'!B57</f>
        <v>2230</v>
      </c>
      <c r="B12" s="3" t="str">
        <f>'[2]Primary Growth'!D57</f>
        <v>Tinsley Meadows NIJ</v>
      </c>
      <c r="C12" s="3">
        <f>'[2]Primary Growth'!X57</f>
        <v>15</v>
      </c>
      <c r="D12" s="4">
        <f t="shared" ref="D12:D14" si="0">C12*$D$5/12*7</f>
        <v>26751.80316347093</v>
      </c>
    </row>
    <row r="13" spans="1:4" ht="15" x14ac:dyDescent="0.25">
      <c r="A13" s="3">
        <f>'[2]Primary Growth'!B58</f>
        <v>2203</v>
      </c>
      <c r="B13" s="3" t="str">
        <f>'[2]Primary Growth'!D58</f>
        <v>Totley IJ</v>
      </c>
      <c r="C13" s="3">
        <f>'[2]Primary Growth'!X58</f>
        <v>30</v>
      </c>
      <c r="D13" s="4">
        <f t="shared" si="0"/>
        <v>53503.606326941859</v>
      </c>
    </row>
    <row r="14" spans="1:4" ht="15" x14ac:dyDescent="0.25">
      <c r="A14" s="3">
        <f>'[2]Primary Growth'!B68</f>
        <v>2321</v>
      </c>
      <c r="B14" s="3" t="str">
        <f>'[2]Primary Growth'!D68</f>
        <v>Wybourn NIJ</v>
      </c>
      <c r="C14" s="3">
        <f>'[2]Primary Growth'!X68</f>
        <v>15</v>
      </c>
      <c r="D14" s="4">
        <f t="shared" si="0"/>
        <v>26751.80316347093</v>
      </c>
    </row>
    <row r="15" spans="1:4" ht="15" x14ac:dyDescent="0.25">
      <c r="A15" s="3"/>
      <c r="B15" s="3"/>
      <c r="C15" s="3"/>
      <c r="D15" s="4"/>
    </row>
    <row r="16" spans="1:4" ht="15" x14ac:dyDescent="0.25">
      <c r="A16" s="3"/>
      <c r="B16" s="5" t="s">
        <v>8</v>
      </c>
      <c r="C16" s="3"/>
      <c r="D16" s="4"/>
    </row>
    <row r="17" spans="1:4" ht="15" x14ac:dyDescent="0.25">
      <c r="A17" s="3"/>
      <c r="B17" s="3" t="s">
        <v>9</v>
      </c>
      <c r="C17" s="3">
        <f>'[2]Primary Growth'!X71</f>
        <v>30</v>
      </c>
      <c r="D17" s="4">
        <f>C17*$D$5/12*7</f>
        <v>53503.606326941859</v>
      </c>
    </row>
    <row r="18" spans="1:4" ht="15" x14ac:dyDescent="0.25">
      <c r="A18" s="3"/>
      <c r="B18" s="3" t="s">
        <v>10</v>
      </c>
      <c r="C18" s="3">
        <f>'[2]Primary Growth'!X74</f>
        <v>10</v>
      </c>
      <c r="D18" s="4">
        <f t="shared" ref="D18:D19" si="1">C18*$D$5/12*7</f>
        <v>17834.535442313951</v>
      </c>
    </row>
    <row r="19" spans="1:4" ht="15" x14ac:dyDescent="0.25">
      <c r="A19" s="3"/>
      <c r="B19" s="3" t="s">
        <v>11</v>
      </c>
      <c r="C19" s="3">
        <f>'[2]Primary Growth'!X5</f>
        <v>20</v>
      </c>
      <c r="D19" s="4">
        <f t="shared" si="1"/>
        <v>35669.070884627901</v>
      </c>
    </row>
    <row r="20" spans="1:4" x14ac:dyDescent="0.35">
      <c r="A20" s="3"/>
      <c r="B20" s="10" t="s">
        <v>12</v>
      </c>
      <c r="C20" s="10">
        <f>SUM(C10:C19)</f>
        <v>165</v>
      </c>
      <c r="D20" s="11">
        <f>SUM(D6:D19)</f>
        <v>294269.83479818027</v>
      </c>
    </row>
    <row r="21" spans="1:4" x14ac:dyDescent="0.35">
      <c r="A21" s="3"/>
      <c r="B21" s="2"/>
      <c r="C21" s="2"/>
      <c r="D21" s="12"/>
    </row>
    <row r="22" spans="1:4" x14ac:dyDescent="0.35">
      <c r="A22" s="3"/>
      <c r="B22" s="2"/>
      <c r="C22" s="2"/>
      <c r="D22" s="12"/>
    </row>
    <row r="23" spans="1:4" ht="18" x14ac:dyDescent="0.4">
      <c r="A23" s="1" t="s">
        <v>13</v>
      </c>
      <c r="B23" s="2"/>
      <c r="C23" s="13"/>
      <c r="D23" s="14"/>
    </row>
    <row r="24" spans="1:4" ht="18" x14ac:dyDescent="0.4">
      <c r="A24" s="1"/>
      <c r="B24" s="2"/>
      <c r="C24" s="13"/>
      <c r="D24" s="14"/>
    </row>
    <row r="25" spans="1:4" ht="28.5" x14ac:dyDescent="0.35">
      <c r="A25" s="3"/>
      <c r="B25" s="13"/>
      <c r="C25" s="6" t="s">
        <v>2</v>
      </c>
      <c r="D25" s="25" t="s">
        <v>14</v>
      </c>
    </row>
    <row r="26" spans="1:4" x14ac:dyDescent="0.35">
      <c r="A26" s="6" t="s">
        <v>15</v>
      </c>
      <c r="B26" s="5" t="s">
        <v>16</v>
      </c>
      <c r="C26" s="6" t="s">
        <v>6</v>
      </c>
      <c r="D26" s="7">
        <f>'[1]AWPU Fund'!$E$14</f>
        <v>3893.6676688242901</v>
      </c>
    </row>
    <row r="27" spans="1:4" x14ac:dyDescent="0.35">
      <c r="A27" s="3">
        <f>'[2]Secondary Growth'!B11</f>
        <v>4272</v>
      </c>
      <c r="B27" s="3" t="str">
        <f>'[2]Secondary Growth'!C11</f>
        <v>Bradfield School</v>
      </c>
      <c r="C27" s="3">
        <f>'[2]Secondary Growth'!R11</f>
        <v>30</v>
      </c>
      <c r="D27" s="4">
        <f>C27*D26/12*7</f>
        <v>68139.184204425081</v>
      </c>
    </row>
    <row r="28" spans="1:4" x14ac:dyDescent="0.35">
      <c r="A28" s="3">
        <f>'[2]Secondary Growth'!B20</f>
        <v>4005</v>
      </c>
      <c r="B28" s="3" t="str">
        <f>'[2]Secondary Growth'!C20</f>
        <v>Oasis Academy Don Valley</v>
      </c>
      <c r="C28" s="9">
        <f>'[2]Secondary Growth'!R20</f>
        <v>150</v>
      </c>
      <c r="D28" s="4"/>
    </row>
    <row r="29" spans="1:4" x14ac:dyDescent="0.35">
      <c r="A29" s="3">
        <f>'[2]Secondary Growth'!B28</f>
        <v>4015</v>
      </c>
      <c r="B29" s="3" t="str">
        <f>'[2]Secondary Growth'!C28</f>
        <v>Mercia School</v>
      </c>
      <c r="C29" s="9">
        <f>'[2]Secondary Growth'!R28</f>
        <v>180</v>
      </c>
      <c r="D29" s="4"/>
    </row>
    <row r="30" spans="1:4" x14ac:dyDescent="0.35">
      <c r="A30" s="3">
        <f>'[2]Secondary Growth'!B29</f>
        <v>4014</v>
      </c>
      <c r="B30" s="3" t="str">
        <f>'[2]Secondary Growth'!C29</f>
        <v>Astrea Academy</v>
      </c>
      <c r="C30" s="9">
        <f>'[2]Secondary Growth'!R29</f>
        <v>150</v>
      </c>
      <c r="D30" s="4"/>
    </row>
    <row r="31" spans="1:4" x14ac:dyDescent="0.35">
      <c r="A31" s="3"/>
      <c r="B31" s="3"/>
      <c r="C31" s="15"/>
      <c r="D31" s="16"/>
    </row>
    <row r="32" spans="1:4" x14ac:dyDescent="0.35">
      <c r="A32" s="2"/>
      <c r="B32" s="5" t="s">
        <v>8</v>
      </c>
      <c r="C32" s="3"/>
      <c r="D32" s="4"/>
    </row>
    <row r="33" spans="1:6" x14ac:dyDescent="0.35">
      <c r="A33" s="2"/>
      <c r="B33" s="3" t="str">
        <f>'[2]Secondary Growth'!B4:C4</f>
        <v>Proposed expansions</v>
      </c>
      <c r="C33" s="3">
        <f>'[2]Secondary Growth'!R4</f>
        <v>100</v>
      </c>
      <c r="D33" s="4">
        <f>C33*$D$26/12*7</f>
        <v>227130.61401475026</v>
      </c>
    </row>
    <row r="34" spans="1:6" x14ac:dyDescent="0.35">
      <c r="A34" s="2"/>
      <c r="B34" s="10" t="s">
        <v>17</v>
      </c>
      <c r="C34" s="10">
        <f>SUM(C27+C33)</f>
        <v>130</v>
      </c>
      <c r="D34" s="11">
        <f>SUM(D27:D33)</f>
        <v>295269.79821917531</v>
      </c>
    </row>
    <row r="35" spans="1:6" x14ac:dyDescent="0.35">
      <c r="A35" s="2"/>
      <c r="B35" s="2"/>
      <c r="C35" s="3"/>
      <c r="D35" s="4"/>
    </row>
    <row r="36" spans="1:6" x14ac:dyDescent="0.35">
      <c r="A36" s="2"/>
      <c r="B36" s="17" t="s">
        <v>18</v>
      </c>
      <c r="C36" s="3"/>
      <c r="D36" s="4"/>
    </row>
    <row r="37" spans="1:6" x14ac:dyDescent="0.35">
      <c r="A37" s="2"/>
      <c r="B37" s="18" t="s">
        <v>19</v>
      </c>
      <c r="D37" s="4">
        <v>7500</v>
      </c>
      <c r="F37" s="26"/>
    </row>
    <row r="38" spans="1:6" x14ac:dyDescent="0.35">
      <c r="A38" s="2"/>
      <c r="B38" s="18" t="s">
        <v>20</v>
      </c>
      <c r="D38" s="4">
        <v>11250</v>
      </c>
      <c r="F38" s="26"/>
    </row>
    <row r="39" spans="1:6" x14ac:dyDescent="0.35">
      <c r="A39" s="2"/>
      <c r="B39" s="18" t="s">
        <v>21</v>
      </c>
      <c r="D39" s="4">
        <v>75000</v>
      </c>
      <c r="F39" s="26"/>
    </row>
    <row r="40" spans="1:6" x14ac:dyDescent="0.35">
      <c r="A40" s="2"/>
      <c r="B40" s="18" t="s">
        <v>22</v>
      </c>
      <c r="D40" s="4">
        <v>152500</v>
      </c>
      <c r="F40" s="26"/>
    </row>
    <row r="41" spans="1:6" x14ac:dyDescent="0.35">
      <c r="A41" s="2"/>
      <c r="B41" s="18" t="s">
        <v>23</v>
      </c>
      <c r="D41" s="4">
        <v>270000</v>
      </c>
      <c r="F41" s="26"/>
    </row>
    <row r="42" spans="1:6" x14ac:dyDescent="0.35">
      <c r="A42" s="2"/>
      <c r="B42" s="10" t="s">
        <v>24</v>
      </c>
      <c r="C42" s="10"/>
      <c r="D42" s="19">
        <f>SUM(D37:D41)</f>
        <v>516250</v>
      </c>
      <c r="F42" s="26"/>
    </row>
    <row r="43" spans="1:6" x14ac:dyDescent="0.35">
      <c r="A43" s="2"/>
      <c r="B43" s="3"/>
      <c r="C43" s="3"/>
      <c r="D43" s="4"/>
    </row>
    <row r="44" spans="1:6" x14ac:dyDescent="0.35">
      <c r="A44" s="2"/>
      <c r="B44" s="3"/>
      <c r="C44" s="3"/>
      <c r="D44" s="4"/>
    </row>
    <row r="45" spans="1:6" ht="18" x14ac:dyDescent="0.4">
      <c r="A45" s="2"/>
      <c r="B45" s="20" t="s">
        <v>27</v>
      </c>
      <c r="C45" s="20"/>
      <c r="D45" s="21">
        <f>D20+D34+D42</f>
        <v>1105789.6330173556</v>
      </c>
      <c r="F45" s="26"/>
    </row>
    <row r="46" spans="1:6" x14ac:dyDescent="0.35">
      <c r="B46" s="27" t="s">
        <v>25</v>
      </c>
      <c r="C46" s="27"/>
      <c r="D46" s="28">
        <v>1174323</v>
      </c>
    </row>
    <row r="47" spans="1:6" x14ac:dyDescent="0.35">
      <c r="B47" s="10" t="s">
        <v>26</v>
      </c>
      <c r="C47" s="10"/>
      <c r="D47" s="29">
        <f>SUM(D45:D46)</f>
        <v>2280112.6330173556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&amp;RPaper 4, Appendix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2020 21</vt:lpstr>
    </vt:vector>
  </TitlesOfParts>
  <Company>Sheffield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Planned School Growth 2020 21</dc:title>
  <dc:creator>Fox Lorraine</dc:creator>
  <cp:keywords>school budgets</cp:keywords>
  <cp:lastModifiedBy>Gadsby Matthew (CEX)</cp:lastModifiedBy>
  <cp:lastPrinted>2020-06-08T10:26:54Z</cp:lastPrinted>
  <dcterms:created xsi:type="dcterms:W3CDTF">2020-05-13T14:03:16Z</dcterms:created>
  <dcterms:modified xsi:type="dcterms:W3CDTF">2020-06-25T11:16:43Z</dcterms:modified>
</cp:coreProperties>
</file>