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 Documents\"/>
    </mc:Choice>
  </mc:AlternateContent>
  <xr:revisionPtr revIDLastSave="0" documentId="8_{E4A69393-FC68-4E4C-86A7-B5F23A5183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3 &amp; 4yo" sheetId="1" r:id="rId1"/>
    <sheet name="Sheet2" sheetId="2" state="hidden" r:id="rId2"/>
    <sheet name="Sheet3" sheetId="3" state="hidden" r:id="rId3"/>
    <sheet name="Sheet1" sheetId="4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I53" i="1" l="1"/>
  <c r="L53" i="1" s="1"/>
  <c r="I49" i="1"/>
  <c r="L49" i="1" s="1"/>
  <c r="E46" i="1"/>
  <c r="E28" i="1"/>
  <c r="E27" i="1"/>
  <c r="E40" i="1"/>
  <c r="L40" i="1" s="1"/>
  <c r="E13" i="1"/>
  <c r="I42" i="1" l="1"/>
  <c r="L42" i="1" s="1"/>
  <c r="I28" i="1" l="1"/>
  <c r="L28" i="1" s="1"/>
  <c r="I64" i="1" l="1"/>
  <c r="I27" i="1" l="1"/>
  <c r="L27" i="1" s="1"/>
  <c r="I41" i="1"/>
  <c r="L41" i="1" s="1"/>
  <c r="I40" i="1" l="1"/>
  <c r="E44" i="1"/>
  <c r="I44" i="1" l="1"/>
  <c r="L44" i="1" s="1"/>
  <c r="E26" i="1" l="1"/>
  <c r="I26" i="1" s="1"/>
  <c r="E30" i="1" l="1"/>
  <c r="I30" i="1"/>
  <c r="L30" i="1" s="1"/>
  <c r="E14" i="1" l="1"/>
  <c r="E15" i="1"/>
  <c r="E17" i="1" l="1"/>
  <c r="E16" i="1"/>
  <c r="E18" i="1" l="1"/>
  <c r="E19" i="1"/>
  <c r="E21" i="1"/>
  <c r="G21" i="1" l="1"/>
  <c r="I14" i="1" l="1"/>
  <c r="I15" i="1"/>
  <c r="I17" i="1"/>
  <c r="I16" i="1"/>
  <c r="I18" i="1"/>
  <c r="I19" i="1"/>
  <c r="I21" i="1" l="1"/>
  <c r="L26" i="1" l="1"/>
  <c r="E22" i="1"/>
  <c r="I52" i="1" l="1"/>
  <c r="I22" i="1"/>
  <c r="I54" i="1" l="1"/>
  <c r="L54" i="1" s="1"/>
  <c r="L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Fox Lorraine (Finance)</author>
    <author>js85528</author>
  </authors>
  <commentList>
    <comment ref="B1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Fox Lorraine (Finance):</t>
        </r>
        <r>
          <rPr>
            <sz val="9"/>
            <color indexed="81"/>
            <rFont val="Tahoma"/>
            <family val="2"/>
          </rPr>
          <t xml:space="preserve">
previously 311880
</t>
        </r>
      </text>
    </comment>
    <comment ref="B148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js85528:</t>
        </r>
        <r>
          <rPr>
            <sz val="8"/>
            <color indexed="81"/>
            <rFont val="Tahoma"/>
            <family val="2"/>
          </rPr>
          <t xml:space="preserve">
Previously 311902
</t>
        </r>
      </text>
    </comment>
  </commentList>
</comments>
</file>

<file path=xl/sharedStrings.xml><?xml version="1.0" encoding="utf-8"?>
<sst xmlns="http://schemas.openxmlformats.org/spreadsheetml/2006/main" count="447" uniqueCount="408">
  <si>
    <t>Provider:</t>
  </si>
  <si>
    <t>Business Unit:</t>
  </si>
  <si>
    <t>Funding Breakdown</t>
  </si>
  <si>
    <t>Hours</t>
  </si>
  <si>
    <t>£/Hour</t>
  </si>
  <si>
    <t>Total Hours</t>
  </si>
  <si>
    <t>Acres Hill Primary School</t>
  </si>
  <si>
    <t>Al-Horaibi Susan</t>
  </si>
  <si>
    <t>Angram Bank Primary School</t>
  </si>
  <si>
    <t>Anns Grove Primary School</t>
  </si>
  <si>
    <t>Appletree Childcare (Sheffield) Ltd</t>
  </si>
  <si>
    <t>Arbourthorne Community Primary</t>
  </si>
  <si>
    <t>Ashdell Preparatory</t>
  </si>
  <si>
    <t>Avicenna Academy</t>
  </si>
  <si>
    <t xml:space="preserve">Baigent Fletcher Janine Karen </t>
  </si>
  <si>
    <t>Baker Vicki</t>
  </si>
  <si>
    <t>Ball Kay Louise</t>
  </si>
  <si>
    <t>Ballifield Primary School</t>
  </si>
  <si>
    <t>Banana Moon Day Nursery Sheffield</t>
  </si>
  <si>
    <t>Bankwood Primary (FEL previously at YCC)</t>
  </si>
  <si>
    <t>Barrett Hannah (Hannah's Little Lambs)</t>
  </si>
  <si>
    <t>Beauchief Pre-School</t>
  </si>
  <si>
    <t>Beck Primary School</t>
  </si>
  <si>
    <t>Beech Hill Nursery</t>
  </si>
  <si>
    <t>Beech Paula</t>
  </si>
  <si>
    <t>Beechwood Day Nursery</t>
  </si>
  <si>
    <t>Beighton Bizzy Bee Family Childcare Centre</t>
  </si>
  <si>
    <t>Beighton Nursery Infant School</t>
  </si>
  <si>
    <t>Belk-Hodkinson Joanne</t>
  </si>
  <si>
    <t>Bents Green Pre-School</t>
  </si>
  <si>
    <t>Bethany School</t>
  </si>
  <si>
    <t>Birley Primary School</t>
  </si>
  <si>
    <t>Birley Spa Primary School</t>
  </si>
  <si>
    <t>Black Women's Resource Centre Watoto Pre-School</t>
  </si>
  <si>
    <t>Bole Hill Nursery</t>
  </si>
  <si>
    <t>Bradway Pre School</t>
  </si>
  <si>
    <t>Bramhill Angela</t>
  </si>
  <si>
    <t>Bray Kate</t>
  </si>
  <si>
    <t>Bright Beginners</t>
  </si>
  <si>
    <t>Bright Stars Nursery</t>
  </si>
  <si>
    <t>Brightside Nursery and Infant School</t>
  </si>
  <si>
    <t>Brooks Caroline</t>
  </si>
  <si>
    <t>Broomhall</t>
  </si>
  <si>
    <t>Brown Jeanne</t>
  </si>
  <si>
    <t>Brunswick Primary School</t>
  </si>
  <si>
    <t>Byron Wood Primary School</t>
  </si>
  <si>
    <t>Campbell Kim</t>
  </si>
  <si>
    <t>Carfield Primary School</t>
  </si>
  <si>
    <t>Chantrey House Nursery &amp; Pre-School</t>
  </si>
  <si>
    <t>Chantreyland Children's Nursery</t>
  </si>
  <si>
    <t>Children 1st @ Breedon House</t>
  </si>
  <si>
    <t>Clares Kids</t>
  </si>
  <si>
    <t>Clark Nichola</t>
  </si>
  <si>
    <t>Collegiate Montessori</t>
  </si>
  <si>
    <t>Cooke Joanne</t>
  </si>
  <si>
    <t>Cooper Christine</t>
  </si>
  <si>
    <t>Corner House Nursery Ltd</t>
  </si>
  <si>
    <t>Coumes Spring Children's Centre</t>
  </si>
  <si>
    <t>Cox Rachel Lindsey</t>
  </si>
  <si>
    <t>Crescent House Nursery</t>
  </si>
  <si>
    <t>Croft Corner Nursery and Pre-School</t>
  </si>
  <si>
    <t>Crosspool Community Pre School</t>
  </si>
  <si>
    <t>Crownshaw Gemma</t>
  </si>
  <si>
    <t>Daisy Chain Private Day Care</t>
  </si>
  <si>
    <t>Dale Amanda</t>
  </si>
  <si>
    <t>Darnall Community Nursery</t>
  </si>
  <si>
    <t>Davis Lisa</t>
  </si>
  <si>
    <t>Deepcar Pre-School and Daycare</t>
  </si>
  <si>
    <t>Dewdney Laura Ann</t>
  </si>
  <si>
    <t>Dickory Dock Nursery</t>
  </si>
  <si>
    <t>Doszczeczko Emma</t>
  </si>
  <si>
    <t>Dyball Helen</t>
  </si>
  <si>
    <t>E-ACT Pathways Academy (Longley Primary)</t>
  </si>
  <si>
    <t>Early Steps Nursery</t>
  </si>
  <si>
    <t>Ecclesall Pre-school</t>
  </si>
  <si>
    <t>Ellesmere Children's Centre</t>
  </si>
  <si>
    <t>Elmore Kindergarten - Birley</t>
  </si>
  <si>
    <t>Elmore Kindergarten - Broomhill</t>
  </si>
  <si>
    <t>Elmore Kindergarten - Ecclesfield</t>
  </si>
  <si>
    <t>Elmore Kindergarten - Middlewood</t>
  </si>
  <si>
    <t>Emmaus Catholic &amp; C of E Primary Academy</t>
  </si>
  <si>
    <t>Endcliffe Playgroup</t>
  </si>
  <si>
    <t>Fairmount Nursery (Broomhall)</t>
  </si>
  <si>
    <t>Fairmount Nursery (Clarkehouse Road)</t>
  </si>
  <si>
    <t>Fairmount Nursery (Hackenthorpe)</t>
  </si>
  <si>
    <t>Faulkes Sally</t>
  </si>
  <si>
    <t>Firs Hill Community Primary School</t>
  </si>
  <si>
    <t>First Steps Nursery School</t>
  </si>
  <si>
    <t>Firth Parks Little Treasures Nursery</t>
  </si>
  <si>
    <t>Firvale Pre-School (aka Burngreave Childcare Project)</t>
  </si>
  <si>
    <t>Fowler Emma</t>
  </si>
  <si>
    <t>Fox Hill Primary School</t>
  </si>
  <si>
    <t>Fulwood Church Playgroup</t>
  </si>
  <si>
    <t>Fulwood Pre-School Nursery</t>
  </si>
  <si>
    <t>Gathercole Fiona (was Young)</t>
  </si>
  <si>
    <t>Gillespie Rebecca</t>
  </si>
  <si>
    <t>Gillett Trudie</t>
  </si>
  <si>
    <t>Gleadless Primary School</t>
  </si>
  <si>
    <t xml:space="preserve">Goff Ruth </t>
  </si>
  <si>
    <t>Grace Owen</t>
  </si>
  <si>
    <t>Grapevine Nursery School</t>
  </si>
  <si>
    <t>Greasley Road Family Centre</t>
  </si>
  <si>
    <t>Greengate Lane Academy</t>
  </si>
  <si>
    <t>Greenhill Village Pre-School</t>
  </si>
  <si>
    <t>Greenhough Theresa</t>
  </si>
  <si>
    <t>Greystones Pre-School</t>
  </si>
  <si>
    <t>Hackenthorpe Hall Nursery</t>
  </si>
  <si>
    <t>Haigh Tracy-Jane</t>
  </si>
  <si>
    <t>Halfway Nursery Infant School</t>
  </si>
  <si>
    <t>Halliday Elinor</t>
  </si>
  <si>
    <t>Hamilton House Nursery</t>
  </si>
  <si>
    <t>Handsworth Community Nursery</t>
  </si>
  <si>
    <t>Happy Kids Nursery</t>
  </si>
  <si>
    <t>Hartley Brook Academy</t>
  </si>
  <si>
    <t>Haslam Susan</t>
  </si>
  <si>
    <t>Havercroft House Nursery and Pre-School</t>
  </si>
  <si>
    <t>Hawksworth Theresa</t>
  </si>
  <si>
    <t>High Hazels Nursery &amp; Pre School</t>
  </si>
  <si>
    <t>High Hazels Nursery Infant School (Academy)</t>
  </si>
  <si>
    <t>Highgate Day Nursery &amp; Pre-School</t>
  </si>
  <si>
    <t>Hillsborough College Nursery</t>
  </si>
  <si>
    <t>Hinde House 3-16 Academy</t>
  </si>
  <si>
    <t>Holden Johanna</t>
  </si>
  <si>
    <t>Hollinsend Pre-School</t>
  </si>
  <si>
    <t>Holmhirst Pre-School</t>
  </si>
  <si>
    <t>Holt House Pre-School</t>
  </si>
  <si>
    <t>Horada-Bradnum Jayne Louise</t>
  </si>
  <si>
    <t>Horton Vicky Lorraine</t>
  </si>
  <si>
    <t>Hucklow Primary (Nursery)</t>
  </si>
  <si>
    <t>Hydra Tots</t>
  </si>
  <si>
    <t>Intake Pre School</t>
  </si>
  <si>
    <t>Jack &amp; Jill Pre School</t>
  </si>
  <si>
    <t xml:space="preserve">James Lisa </t>
  </si>
  <si>
    <t>Jenkinson Bailey Leanne</t>
  </si>
  <si>
    <t>Jenny Wren's Childminding Service</t>
  </si>
  <si>
    <t>Just for Kidz</t>
  </si>
  <si>
    <t>Kelham Island Community Childcare</t>
  </si>
  <si>
    <t>Kids Unlimited - Lynda Ellis Nursery</t>
  </si>
  <si>
    <t>Kids Unlimited @ Millhouses</t>
  </si>
  <si>
    <t>KidZ@Work Ltd</t>
  </si>
  <si>
    <t>Kingfield Kindergarten</t>
  </si>
  <si>
    <t>Kingscott Smith Clare Alison</t>
  </si>
  <si>
    <t>Kingswood Day Nursery</t>
  </si>
  <si>
    <t>Kirk Fiona (was Bishop)</t>
  </si>
  <si>
    <t>Knight Marie</t>
  </si>
  <si>
    <t>Lamb Setts Montessori Nursery</t>
  </si>
  <si>
    <t>Langley Marie</t>
  </si>
  <si>
    <t>Law Rachel</t>
  </si>
  <si>
    <t>Lawford Amanda</t>
  </si>
  <si>
    <t>Lee Linda</t>
  </si>
  <si>
    <t>Lilypad Day Nursery</t>
  </si>
  <si>
    <t>Little Angels Nursery School</t>
  </si>
  <si>
    <t xml:space="preserve">Little Fishes </t>
  </si>
  <si>
    <t>Little Imp Pre-School</t>
  </si>
  <si>
    <t>Little Rascals (Halifax Road)</t>
  </si>
  <si>
    <t>Little Saints Nursery</t>
  </si>
  <si>
    <t>Lodge Moor Nursery</t>
  </si>
  <si>
    <t>Longden Patricia</t>
  </si>
  <si>
    <t>Lowedges Primary Academy (Aston Comm Trust)</t>
  </si>
  <si>
    <t>Lower Meadow Primary</t>
  </si>
  <si>
    <t>Loxley Nursery</t>
  </si>
  <si>
    <t>Malin Bridge Pre-School</t>
  </si>
  <si>
    <t>Manor Community Childcare Centre Ltd</t>
  </si>
  <si>
    <t>Manor Lodge Primary School</t>
  </si>
  <si>
    <t>Mansel Primary School</t>
  </si>
  <si>
    <t>Marshall Catherine</t>
  </si>
  <si>
    <t>Mazehill Nursery</t>
  </si>
  <si>
    <t>McKay Sylvia</t>
  </si>
  <si>
    <t>McKenna Susan</t>
  </si>
  <si>
    <t>Meersbrook Bank Primary School</t>
  </si>
  <si>
    <t>Meganursery</t>
  </si>
  <si>
    <t>Meynell Primary School (Academy)</t>
  </si>
  <si>
    <t>Middlewood Nature Nursery</t>
  </si>
  <si>
    <t>Milestones Childcare</t>
  </si>
  <si>
    <t>Milligan Emma Louise</t>
  </si>
  <si>
    <t>Monteney Primary School</t>
  </si>
  <si>
    <t>Moore Sharon</t>
  </si>
  <si>
    <t xml:space="preserve">Morris Wendy </t>
  </si>
  <si>
    <t>Mottram Emma</t>
  </si>
  <si>
    <t>Mounsey Rebecca</t>
  </si>
  <si>
    <t>Mount View Pre-School</t>
  </si>
  <si>
    <t>Muttitt Caroline</t>
  </si>
  <si>
    <t>Muttitt Paul</t>
  </si>
  <si>
    <t>Mylnhurst School and Nursery</t>
  </si>
  <si>
    <t>Nether Edge NIJ</t>
  </si>
  <si>
    <t>Netherthorpe Primary School</t>
  </si>
  <si>
    <t>Newton Vicki</t>
  </si>
  <si>
    <t>Norfolk Community Primary School</t>
  </si>
  <si>
    <t>Norfolk Heritage Park Creche</t>
  </si>
  <si>
    <t>Norfolk Park Daycare Nursery</t>
  </si>
  <si>
    <t>Norton Community Pre-School</t>
  </si>
  <si>
    <t>Nuttall Jenny</t>
  </si>
  <si>
    <t>Oak Valley Day Nursery</t>
  </si>
  <si>
    <t>Oasis Academy Don Valley</t>
  </si>
  <si>
    <t>Oasis Academy Firvale</t>
  </si>
  <si>
    <t>Oasis Academy Watermead</t>
  </si>
  <si>
    <t>Osborne House Community Nursery</t>
  </si>
  <si>
    <t>Owler Brook Nursery and Infant School</t>
  </si>
  <si>
    <t>Parker April</t>
  </si>
  <si>
    <t>Parkhead Cottage Nursery</t>
  </si>
  <si>
    <t>Petre Susan</t>
  </si>
  <si>
    <t>Phillimore Community Primary School</t>
  </si>
  <si>
    <t>Pipworth Community Primary School</t>
  </si>
  <si>
    <t>Preston Hilary</t>
  </si>
  <si>
    <t xml:space="preserve">Prettyman Elizabeth </t>
  </si>
  <si>
    <t>Prince Edward Primary School</t>
  </si>
  <si>
    <t>Pye Bank CE Primary School</t>
  </si>
  <si>
    <t xml:space="preserve">Quince Frances </t>
  </si>
  <si>
    <t>Quinn Cynthia</t>
  </si>
  <si>
    <t>Rainbow Forge Primary School</t>
  </si>
  <si>
    <t>Reaney Karen</t>
  </si>
  <si>
    <t>Redmires Lodge Nursery &amp; Pre School</t>
  </si>
  <si>
    <t>Reignhead Primary School</t>
  </si>
  <si>
    <t>Richards Jennifer</t>
  </si>
  <si>
    <t>Richardson Helen Rachel</t>
  </si>
  <si>
    <t>Rivelin Primary School</t>
  </si>
  <si>
    <t>Rodgers Jackie</t>
  </si>
  <si>
    <t>Royd Nursery Infant School</t>
  </si>
  <si>
    <t>Ryalls Jayne</t>
  </si>
  <si>
    <t>Sanella Caterina</t>
  </si>
  <si>
    <t>Scallywags Children's Centre</t>
  </si>
  <si>
    <t>Scully Catherine</t>
  </si>
  <si>
    <t>Sharrow Primary School</t>
  </si>
  <si>
    <t>Sheffield Children's Centre</t>
  </si>
  <si>
    <t>Sheffield City College Nursery</t>
  </si>
  <si>
    <t>Sheffield Hallam University Nursery</t>
  </si>
  <si>
    <t>Shooter's Grove Primary School</t>
  </si>
  <si>
    <t>Shortbrook Primary (Ladybirds)</t>
  </si>
  <si>
    <t xml:space="preserve">Simmons Sarah </t>
  </si>
  <si>
    <t>Simpson Penny</t>
  </si>
  <si>
    <t>Smith Amanda Jane</t>
  </si>
  <si>
    <t>Southey Green Primary School (Academy)</t>
  </si>
  <si>
    <t>Springfield Primary School</t>
  </si>
  <si>
    <t>St Ann's Happy Hands Pre-School</t>
  </si>
  <si>
    <t>St Catherine's Catholic Primary School</t>
  </si>
  <si>
    <t>St Chad's Pre-School</t>
  </si>
  <si>
    <t>St Joseph's Catholic Primary School</t>
  </si>
  <si>
    <t>St Leonard's Day Nursery</t>
  </si>
  <si>
    <t>St Luke's Pre School</t>
  </si>
  <si>
    <t>St Mary's CE Primary School (The DS Acad Trust)</t>
  </si>
  <si>
    <t>St Patrick's Catholic Primary School</t>
  </si>
  <si>
    <t>St Theresa's Catholic Primary School</t>
  </si>
  <si>
    <t>St Thomas' Nursery</t>
  </si>
  <si>
    <t>St. Thomas of Canterbury Catholic Primary School</t>
  </si>
  <si>
    <t>Stagg Carol</t>
  </si>
  <si>
    <t>Stannington Village Pre-School</t>
  </si>
  <si>
    <t>Steel Amanda</t>
  </si>
  <si>
    <t xml:space="preserve">Steele Carol </t>
  </si>
  <si>
    <t>Steps Community Nursery</t>
  </si>
  <si>
    <t>Stevens Caroline</t>
  </si>
  <si>
    <t>Stocksbridge Nursery Infant School</t>
  </si>
  <si>
    <t>Stradbroke Primary School</t>
  </si>
  <si>
    <t>Sunflower Children's Centre</t>
  </si>
  <si>
    <t>Sunny Meadows Nursery</t>
  </si>
  <si>
    <t>Sunshine Day Nursery (Hallamshire)</t>
  </si>
  <si>
    <t>Sunshine Day Nursery (Northern General Hospital)</t>
  </si>
  <si>
    <t>Sunshine Pre-School (aka Woodthorpe CC)</t>
  </si>
  <si>
    <t>Sutton Tracy</t>
  </si>
  <si>
    <t>Tanswell Rachel</t>
  </si>
  <si>
    <t>Tapton School Academy c/o Hillsborough Primary School</t>
  </si>
  <si>
    <t>Taylor Maria</t>
  </si>
  <si>
    <t>Taylor Tracy</t>
  </si>
  <si>
    <t>Teddies Nursery @ Bright Horizons</t>
  </si>
  <si>
    <t>The Children's House Montessori Nursery School</t>
  </si>
  <si>
    <t>The Garden House Nursery</t>
  </si>
  <si>
    <t>The Little School House Nursery</t>
  </si>
  <si>
    <t>The Montessori Nursery</t>
  </si>
  <si>
    <t>The Old School House Nursery</t>
  </si>
  <si>
    <t>The Old School House Nursery School (Endcliffe)</t>
  </si>
  <si>
    <t>Thorncliffe Park Day Nursery</t>
  </si>
  <si>
    <t>Tiddlywinks Children's Centre</t>
  </si>
  <si>
    <t>Tinsley Green Children's Centre</t>
  </si>
  <si>
    <t>Tinsley Meadows Primary School</t>
  </si>
  <si>
    <t>Toybox Nursery</t>
  </si>
  <si>
    <t>Treetops Day Nursery</t>
  </si>
  <si>
    <t>Twinkles Day Nursery</t>
  </si>
  <si>
    <t>UK Kidz</t>
  </si>
  <si>
    <t>University of Sheffield Nursery</t>
  </si>
  <si>
    <t>Valley Park Primary</t>
  </si>
  <si>
    <t>Walkley Primary School</t>
  </si>
  <si>
    <t>Watercliffe Meadow Primary</t>
  </si>
  <si>
    <t>Waterthorpe Nursery Infant School</t>
  </si>
  <si>
    <t>Webster Faith</t>
  </si>
  <si>
    <t>Westbourne Pre School</t>
  </si>
  <si>
    <t>Westways Primary School</t>
  </si>
  <si>
    <t>Wharncliffe Side Primary School</t>
  </si>
  <si>
    <t xml:space="preserve">White Clare  </t>
  </si>
  <si>
    <t>Whiteways Primary School</t>
  </si>
  <si>
    <t>Wild About Play Woodland Kindergarten</t>
  </si>
  <si>
    <t xml:space="preserve">Williams Louise </t>
  </si>
  <si>
    <t>Wilson Joanne</t>
  </si>
  <si>
    <t>Wincobank Nursery Infant School</t>
  </si>
  <si>
    <t>Wisewood Community Pre School</t>
  </si>
  <si>
    <t>Wizz Kids Pre-School</t>
  </si>
  <si>
    <t xml:space="preserve">Woodcock Jill </t>
  </si>
  <si>
    <t>Woodhouse Community Playgroup</t>
  </si>
  <si>
    <t>Woodhouse Nursery</t>
  </si>
  <si>
    <t>Woodhouse West Primary School</t>
  </si>
  <si>
    <t>Woodlands Pre-School Nursery</t>
  </si>
  <si>
    <t>Woodseats Primary School</t>
  </si>
  <si>
    <t>Woodthorpe Community Primary School</t>
  </si>
  <si>
    <t>Worth Tracey</t>
  </si>
  <si>
    <t>Worthington Joy (was Franklin)</t>
  </si>
  <si>
    <t>Wraith Lawley</t>
  </si>
  <si>
    <t>Wright Lynn Marie</t>
  </si>
  <si>
    <t>Wybourn Nursery, Infant &amp; Junior School</t>
  </si>
  <si>
    <t>Young Julie Dawn</t>
  </si>
  <si>
    <t>Akhter Zarmin (CM)</t>
  </si>
  <si>
    <t>Leah Bilsborough (CM)</t>
  </si>
  <si>
    <t>Booker Gemma (CM)</t>
  </si>
  <si>
    <t>Crookes Lana (CM)</t>
  </si>
  <si>
    <t>Denton Lynn (CM)</t>
  </si>
  <si>
    <t>Foster Jonathan (CM)</t>
  </si>
  <si>
    <t>Gresham Kerry (CM)</t>
  </si>
  <si>
    <t>Hughes Catherine (CM)</t>
  </si>
  <si>
    <t>Leafe Patricia (CM)</t>
  </si>
  <si>
    <t>Maidment Sam (CM)</t>
  </si>
  <si>
    <t>Martin Deborah (CM)</t>
  </si>
  <si>
    <t>Merrill-Dillon Abigail Louise (CM)</t>
  </si>
  <si>
    <t>Oliver Catherine (CM)</t>
  </si>
  <si>
    <t>Parker Lisa (CM)</t>
  </si>
  <si>
    <t>Powell Zoe (CM)</t>
  </si>
  <si>
    <t xml:space="preserve">Rowland Samantha(CM) </t>
  </si>
  <si>
    <t xml:space="preserve">Shaw Jacqueline (CM) </t>
  </si>
  <si>
    <t>Stone Julie (CM)</t>
  </si>
  <si>
    <t>Swinburn Rachel (CM)</t>
  </si>
  <si>
    <t>Whitworth Shelley (CM)</t>
  </si>
  <si>
    <t>Wood Michelle (CM)</t>
  </si>
  <si>
    <t>Yasin Rabia (CM)</t>
  </si>
  <si>
    <t>Yate Kerry (CM)</t>
  </si>
  <si>
    <t>Abbeydale Cottage Nursery Ltd</t>
  </si>
  <si>
    <t>Beanies Childcare</t>
  </si>
  <si>
    <t>Emmanuel Stepping Stones Playgroup</t>
  </si>
  <si>
    <t>Just for Kidz Ltd (Heeley)</t>
  </si>
  <si>
    <t xml:space="preserve">Precious Homebased Childcare (Jill Carruthers) </t>
  </si>
  <si>
    <t>Early Years Pupil Premium Funding Breakdown:</t>
  </si>
  <si>
    <t>EYPP Funding</t>
  </si>
  <si>
    <t>For any queries relating to this document please contact:</t>
  </si>
  <si>
    <t>Email:  lorraine.fox@sheffield.gov.uk</t>
  </si>
  <si>
    <t>Total EYPP Funding to date</t>
  </si>
  <si>
    <t>Malin Bridge Primary School</t>
  </si>
  <si>
    <t>Disability Access Funding Breakdown:</t>
  </si>
  <si>
    <t>Pupils</t>
  </si>
  <si>
    <t>DA Funding</t>
  </si>
  <si>
    <t>Total DA Funding to date</t>
  </si>
  <si>
    <t>Revised Indicative Funding</t>
  </si>
  <si>
    <t>£/Annual</t>
  </si>
  <si>
    <t>Maintained Nursery School Funding (MNS)</t>
  </si>
  <si>
    <t>Variance (from the Original Indicative Budget)</t>
  </si>
  <si>
    <r>
      <rPr>
        <b/>
        <sz val="10"/>
        <rFont val="Arial"/>
        <family val="2"/>
      </rPr>
      <t>Variance:</t>
    </r>
    <r>
      <rPr>
        <sz val="10"/>
        <rFont val="Arial"/>
        <family val="2"/>
      </rPr>
      <t xml:space="preserve"> Please note that the variance figure shown above is purely the difference from the original indicative budget set </t>
    </r>
  </si>
  <si>
    <t>0047234000</t>
  </si>
  <si>
    <t>00072343</t>
  </si>
  <si>
    <t>00073429</t>
  </si>
  <si>
    <t>00072281</t>
  </si>
  <si>
    <t>00072322</t>
  </si>
  <si>
    <t>00072241</t>
  </si>
  <si>
    <t>07201400</t>
  </si>
  <si>
    <t>07100000</t>
  </si>
  <si>
    <t>00072325</t>
  </si>
  <si>
    <t>07234400</t>
  </si>
  <si>
    <t>07203600</t>
  </si>
  <si>
    <t>00071002</t>
  </si>
  <si>
    <t>00072252</t>
  </si>
  <si>
    <t>7235800</t>
  </si>
  <si>
    <t>00072081</t>
  </si>
  <si>
    <t>00072272</t>
  </si>
  <si>
    <t>00073433</t>
  </si>
  <si>
    <t>00072347</t>
  </si>
  <si>
    <t>00072334</t>
  </si>
  <si>
    <t>00072338</t>
  </si>
  <si>
    <t>00072306</t>
  </si>
  <si>
    <t>00072369</t>
  </si>
  <si>
    <t>00072349</t>
  </si>
  <si>
    <t>00072360</t>
  </si>
  <si>
    <t>00072329</t>
  </si>
  <si>
    <t>00075208</t>
  </si>
  <si>
    <t>00072302</t>
  </si>
  <si>
    <t>00072350</t>
  </si>
  <si>
    <t>00072351</t>
  </si>
  <si>
    <t>00073432</t>
  </si>
  <si>
    <t>00072319</t>
  </si>
  <si>
    <t>00072352</t>
  </si>
  <si>
    <t>00072139</t>
  </si>
  <si>
    <t>00072327</t>
  </si>
  <si>
    <t>The FEL hours are not set to 2 decimal places therefore the funding may show anomolies due to roundings.</t>
  </si>
  <si>
    <t>Summer Term 2020 Actual Universal Hours</t>
  </si>
  <si>
    <t>Summer Term 2020 Actual EFE Hours</t>
  </si>
  <si>
    <r>
      <t xml:space="preserve">Autumn Term 2020 </t>
    </r>
    <r>
      <rPr>
        <i/>
        <sz val="14"/>
        <color rgb="FFFF0000"/>
        <rFont val="Arial"/>
        <family val="2"/>
      </rPr>
      <t xml:space="preserve">Forecast Universal Hours  </t>
    </r>
  </si>
  <si>
    <r>
      <t xml:space="preserve">Autumn Term 2020 </t>
    </r>
    <r>
      <rPr>
        <i/>
        <sz val="14"/>
        <color rgb="FFFF0000"/>
        <rFont val="Arial"/>
        <family val="2"/>
      </rPr>
      <t xml:space="preserve">Forecast EFE Hours  </t>
    </r>
  </si>
  <si>
    <r>
      <t xml:space="preserve">Spring Term 2021 </t>
    </r>
    <r>
      <rPr>
        <i/>
        <sz val="14"/>
        <color rgb="FFFF0000"/>
        <rFont val="Arial"/>
        <family val="2"/>
      </rPr>
      <t xml:space="preserve">Forecast Universal Hours </t>
    </r>
  </si>
  <si>
    <r>
      <t xml:space="preserve">Spring Term 2021 </t>
    </r>
    <r>
      <rPr>
        <i/>
        <sz val="14"/>
        <color rgb="FFFF0000"/>
        <rFont val="Arial"/>
        <family val="2"/>
      </rPr>
      <t xml:space="preserve">Forecast EFE Hours </t>
    </r>
  </si>
  <si>
    <t>Summer Term 2020 Actual</t>
  </si>
  <si>
    <r>
      <t xml:space="preserve">Autumn Term 2020 </t>
    </r>
    <r>
      <rPr>
        <i/>
        <sz val="14"/>
        <color rgb="FFFF0000"/>
        <rFont val="Arial"/>
        <family val="2"/>
      </rPr>
      <t xml:space="preserve">Forecast  </t>
    </r>
  </si>
  <si>
    <r>
      <t xml:space="preserve">Spring Term 2021 </t>
    </r>
    <r>
      <rPr>
        <i/>
        <sz val="14"/>
        <color rgb="FFFF0000"/>
        <rFont val="Arial"/>
        <family val="2"/>
      </rPr>
      <t>Forecast</t>
    </r>
  </si>
  <si>
    <r>
      <t>Autumn Term 2020</t>
    </r>
    <r>
      <rPr>
        <i/>
        <sz val="14"/>
        <color rgb="FFFF0000"/>
        <rFont val="Arial"/>
        <family val="2"/>
      </rPr>
      <t xml:space="preserve"> Forecast</t>
    </r>
  </si>
  <si>
    <t>Revised Indicative Budget (purely forecast FEL hours)</t>
  </si>
  <si>
    <t>Original Indicative Budget 2020-2021:</t>
  </si>
  <si>
    <r>
      <t>Please Note:</t>
    </r>
    <r>
      <rPr>
        <sz val="10"/>
        <rFont val="Arial"/>
        <family val="2"/>
      </rPr>
      <t xml:space="preserve"> This is the Summer 2020 revised indicative budget produced in July 2020 and it shows the actual hours of </t>
    </r>
  </si>
  <si>
    <t>Dobcroft Infant School (FEL)</t>
  </si>
  <si>
    <t>07228300</t>
  </si>
  <si>
    <t>Lorraine Fox - Tel: 0114 2735817 (not currently available as working from home)</t>
  </si>
  <si>
    <t>FEL Spring Term 2020 Adjustment Hours</t>
  </si>
  <si>
    <r>
      <t xml:space="preserve">Spring Term 2020 Adjustment Hours - </t>
    </r>
    <r>
      <rPr>
        <i/>
        <sz val="14"/>
        <color rgb="FFFF0000"/>
        <rFont val="Arial"/>
        <family val="2"/>
      </rPr>
      <t>see the note below.</t>
    </r>
  </si>
  <si>
    <t>for 2020/21 as compared to the revised indicative forecast budget set after the summer 2020 participation hours are published.</t>
  </si>
  <si>
    <t>participation for the Summer 2020 term at each providers set hourly FEL funding rate.</t>
  </si>
  <si>
    <t>Providers will have received an email from the EY Funding Team for ajdustments. Please note that these hours may be adjusted at a previous hourly rate.</t>
  </si>
  <si>
    <r>
      <rPr>
        <b/>
        <sz val="10"/>
        <rFont val="Arial"/>
        <family val="2"/>
      </rPr>
      <t>FEL Extraordinary Payments</t>
    </r>
    <r>
      <rPr>
        <sz val="10"/>
        <rFont val="Arial"/>
        <family val="2"/>
      </rPr>
      <t xml:space="preserve"> - Please note these are not included on this A4 sheet.</t>
    </r>
  </si>
  <si>
    <t>Maintained Schools - Funded Early Learning - 3 &amp; 4 Year Olds
Revised Indicative Budget - Summer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</si>
</sst>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6"/>
      <color indexed="17"/>
      <name val="Arial"/>
      <family val="2"/>
    </font>
    <font>
      <sz val="8"/>
      <color rgb="FFFF0000"/>
      <name val="Arial"/>
      <family val="2"/>
    </font>
    <font>
      <sz val="6"/>
      <color indexed="5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i/>
      <sz val="14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1"/>
    <xf numFmtId="4" fontId="1" fillId="0" borderId="0" xfId="1" applyNumberFormat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1" fontId="5" fillId="0" borderId="0" xfId="1" applyNumberFormat="1" applyFont="1" applyBorder="1"/>
    <xf numFmtId="3" fontId="8" fillId="0" borderId="0" xfId="1" applyNumberFormat="1" applyFont="1" applyFill="1"/>
    <xf numFmtId="1" fontId="9" fillId="0" borderId="0" xfId="1" applyNumberFormat="1" applyFont="1"/>
    <xf numFmtId="4" fontId="8" fillId="0" borderId="0" xfId="1" applyNumberFormat="1" applyFont="1" applyFill="1"/>
    <xf numFmtId="0" fontId="1" fillId="0" borderId="0" xfId="1" applyBorder="1"/>
    <xf numFmtId="0" fontId="4" fillId="0" borderId="0" xfId="1" applyFont="1" applyBorder="1"/>
    <xf numFmtId="164" fontId="6" fillId="0" borderId="0" xfId="1" applyNumberFormat="1" applyFont="1" applyFill="1" applyBorder="1"/>
    <xf numFmtId="165" fontId="6" fillId="0" borderId="0" xfId="1" applyNumberFormat="1" applyFont="1"/>
    <xf numFmtId="4" fontId="6" fillId="0" borderId="0" xfId="1" applyNumberFormat="1" applyFont="1"/>
    <xf numFmtId="4" fontId="6" fillId="0" borderId="5" xfId="1" applyNumberFormat="1" applyFont="1" applyBorder="1"/>
    <xf numFmtId="49" fontId="10" fillId="0" borderId="0" xfId="1" applyNumberFormat="1" applyFont="1" applyBorder="1"/>
    <xf numFmtId="0" fontId="10" fillId="0" borderId="0" xfId="1" applyFont="1" applyFill="1" applyBorder="1"/>
    <xf numFmtId="0" fontId="1" fillId="3" borderId="0" xfId="1" applyFill="1" applyBorder="1"/>
    <xf numFmtId="0" fontId="5" fillId="3" borderId="1" xfId="1" applyFont="1" applyFill="1" applyBorder="1"/>
    <xf numFmtId="0" fontId="1" fillId="3" borderId="6" xfId="1" applyFill="1" applyBorder="1"/>
    <xf numFmtId="0" fontId="1" fillId="3" borderId="7" xfId="1" applyFont="1" applyFill="1" applyBorder="1"/>
    <xf numFmtId="0" fontId="1" fillId="3" borderId="3" xfId="1" applyFont="1" applyFill="1" applyBorder="1"/>
    <xf numFmtId="0" fontId="1" fillId="3" borderId="9" xfId="1" applyFill="1" applyBorder="1"/>
    <xf numFmtId="164" fontId="1" fillId="0" borderId="0" xfId="1" applyNumberFormat="1"/>
    <xf numFmtId="0" fontId="10" fillId="0" borderId="10" xfId="0" applyFont="1" applyBorder="1"/>
    <xf numFmtId="0" fontId="10" fillId="2" borderId="10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4" fillId="0" borderId="1" xfId="1" applyFont="1" applyBorder="1"/>
    <xf numFmtId="0" fontId="1" fillId="0" borderId="6" xfId="1" applyBorder="1"/>
    <xf numFmtId="4" fontId="1" fillId="0" borderId="2" xfId="1" applyNumberFormat="1" applyBorder="1"/>
    <xf numFmtId="0" fontId="4" fillId="0" borderId="3" xfId="1" applyFont="1" applyBorder="1"/>
    <xf numFmtId="0" fontId="1" fillId="0" borderId="9" xfId="1" applyBorder="1"/>
    <xf numFmtId="1" fontId="9" fillId="0" borderId="6" xfId="1" applyNumberFormat="1" applyFont="1" applyBorder="1"/>
    <xf numFmtId="0" fontId="6" fillId="0" borderId="6" xfId="1" applyFont="1" applyBorder="1"/>
    <xf numFmtId="0" fontId="4" fillId="0" borderId="12" xfId="1" applyFont="1" applyBorder="1"/>
    <xf numFmtId="0" fontId="1" fillId="0" borderId="13" xfId="1" applyFont="1" applyBorder="1"/>
    <xf numFmtId="0" fontId="5" fillId="0" borderId="13" xfId="1" applyFont="1" applyBorder="1" applyAlignment="1">
      <alignment horizontal="center"/>
    </xf>
    <xf numFmtId="0" fontId="4" fillId="0" borderId="13" xfId="1" applyFont="1" applyBorder="1" applyAlignment="1">
      <alignment horizontal="right"/>
    </xf>
    <xf numFmtId="4" fontId="4" fillId="0" borderId="14" xfId="1" applyNumberFormat="1" applyFont="1" applyBorder="1" applyAlignment="1">
      <alignment horizontal="right" wrapText="1"/>
    </xf>
    <xf numFmtId="0" fontId="1" fillId="0" borderId="1" xfId="1" applyBorder="1"/>
    <xf numFmtId="0" fontId="6" fillId="0" borderId="7" xfId="1" applyFont="1" applyBorder="1"/>
    <xf numFmtId="1" fontId="1" fillId="0" borderId="0" xfId="1" applyNumberFormat="1" applyBorder="1"/>
    <xf numFmtId="3" fontId="6" fillId="0" borderId="0" xfId="1" applyNumberFormat="1" applyFont="1" applyFill="1" applyBorder="1"/>
    <xf numFmtId="1" fontId="7" fillId="0" borderId="0" xfId="1" applyNumberFormat="1" applyFont="1" applyBorder="1" applyAlignment="1">
      <alignment vertical="top"/>
    </xf>
    <xf numFmtId="164" fontId="6" fillId="0" borderId="8" xfId="1" applyNumberFormat="1" applyFont="1" applyFill="1" applyBorder="1"/>
    <xf numFmtId="3" fontId="6" fillId="0" borderId="0" xfId="1" applyNumberFormat="1" applyFont="1" applyBorder="1"/>
    <xf numFmtId="4" fontId="1" fillId="0" borderId="8" xfId="1" applyNumberFormat="1" applyBorder="1"/>
    <xf numFmtId="0" fontId="4" fillId="0" borderId="7" xfId="1" applyFont="1" applyBorder="1"/>
    <xf numFmtId="0" fontId="5" fillId="0" borderId="0" xfId="1" applyFont="1" applyBorder="1"/>
    <xf numFmtId="164" fontId="6" fillId="0" borderId="15" xfId="1" applyNumberFormat="1" applyFont="1" applyFill="1" applyBorder="1"/>
    <xf numFmtId="0" fontId="1" fillId="0" borderId="3" xfId="1" applyBorder="1"/>
    <xf numFmtId="1" fontId="9" fillId="0" borderId="9" xfId="1" applyNumberFormat="1" applyFont="1" applyBorder="1"/>
    <xf numFmtId="2" fontId="5" fillId="0" borderId="9" xfId="1" applyNumberFormat="1" applyFont="1" applyBorder="1"/>
    <xf numFmtId="44" fontId="6" fillId="0" borderId="8" xfId="3" applyFont="1" applyBorder="1"/>
    <xf numFmtId="0" fontId="1" fillId="0" borderId="0" xfId="1" applyFill="1" applyBorder="1"/>
    <xf numFmtId="4" fontId="1" fillId="3" borderId="2" xfId="1" applyNumberFormat="1" applyFill="1" applyBorder="1"/>
    <xf numFmtId="4" fontId="1" fillId="3" borderId="8" xfId="1" applyNumberFormat="1" applyFill="1" applyBorder="1"/>
    <xf numFmtId="4" fontId="1" fillId="3" borderId="4" xfId="1" applyNumberFormat="1" applyFill="1" applyBorder="1"/>
    <xf numFmtId="49" fontId="2" fillId="0" borderId="0" xfId="2" applyNumberFormat="1" applyFill="1" applyBorder="1" applyAlignment="1" applyProtection="1"/>
    <xf numFmtId="0" fontId="8" fillId="0" borderId="0" xfId="1" applyFont="1"/>
    <xf numFmtId="0" fontId="6" fillId="0" borderId="3" xfId="1" applyFont="1" applyBorder="1"/>
    <xf numFmtId="3" fontId="6" fillId="0" borderId="9" xfId="1" applyNumberFormat="1" applyFont="1" applyFill="1" applyBorder="1"/>
    <xf numFmtId="44" fontId="6" fillId="0" borderId="4" xfId="3" applyFont="1" applyBorder="1"/>
    <xf numFmtId="3" fontId="6" fillId="0" borderId="17" xfId="1" applyNumberFormat="1" applyFont="1" applyFill="1" applyBorder="1"/>
    <xf numFmtId="0" fontId="1" fillId="0" borderId="17" xfId="1" applyBorder="1"/>
    <xf numFmtId="164" fontId="6" fillId="0" borderId="17" xfId="1" applyNumberFormat="1" applyFont="1" applyFill="1" applyBorder="1"/>
    <xf numFmtId="44" fontId="6" fillId="0" borderId="16" xfId="3" applyFont="1" applyBorder="1"/>
    <xf numFmtId="0" fontId="4" fillId="0" borderId="9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1" fillId="0" borderId="9" xfId="1" applyFont="1" applyBorder="1"/>
    <xf numFmtId="4" fontId="4" fillId="0" borderId="4" xfId="1" applyNumberFormat="1" applyFont="1" applyBorder="1" applyAlignment="1">
      <alignment horizontal="right" wrapText="1"/>
    </xf>
    <xf numFmtId="49" fontId="10" fillId="2" borderId="10" xfId="0" applyNumberFormat="1" applyFont="1" applyFill="1" applyBorder="1"/>
    <xf numFmtId="164" fontId="6" fillId="0" borderId="9" xfId="1" applyNumberFormat="1" applyFont="1" applyFill="1" applyBorder="1"/>
    <xf numFmtId="3" fontId="6" fillId="0" borderId="19" xfId="1" applyNumberFormat="1" applyFont="1" applyFill="1" applyBorder="1"/>
    <xf numFmtId="0" fontId="1" fillId="0" borderId="19" xfId="1" applyBorder="1"/>
    <xf numFmtId="164" fontId="6" fillId="0" borderId="19" xfId="1" applyNumberFormat="1" applyFont="1" applyFill="1" applyBorder="1"/>
    <xf numFmtId="44" fontId="6" fillId="0" borderId="18" xfId="3" applyFont="1" applyBorder="1"/>
    <xf numFmtId="3" fontId="4" fillId="0" borderId="20" xfId="1" applyNumberFormat="1" applyFont="1" applyBorder="1"/>
    <xf numFmtId="3" fontId="8" fillId="0" borderId="9" xfId="1" applyNumberFormat="1" applyFont="1" applyFill="1" applyBorder="1"/>
    <xf numFmtId="3" fontId="9" fillId="0" borderId="9" xfId="1" applyNumberFormat="1" applyFont="1" applyBorder="1"/>
    <xf numFmtId="3" fontId="1" fillId="0" borderId="9" xfId="1" applyNumberFormat="1" applyBorder="1"/>
    <xf numFmtId="3" fontId="8" fillId="0" borderId="4" xfId="1" applyNumberFormat="1" applyFont="1" applyFill="1" applyBorder="1"/>
    <xf numFmtId="4" fontId="1" fillId="0" borderId="4" xfId="1" applyNumberFormat="1" applyBorder="1"/>
    <xf numFmtId="1" fontId="9" fillId="0" borderId="0" xfId="1" applyNumberFormat="1" applyFont="1" applyBorder="1"/>
    <xf numFmtId="2" fontId="6" fillId="0" borderId="0" xfId="1" applyNumberFormat="1" applyFont="1" applyBorder="1"/>
    <xf numFmtId="0" fontId="6" fillId="0" borderId="0" xfId="1" applyFont="1" applyBorder="1"/>
    <xf numFmtId="0" fontId="16" fillId="0" borderId="0" xfId="1" applyFont="1" applyFill="1"/>
    <xf numFmtId="3" fontId="19" fillId="0" borderId="0" xfId="1" applyNumberFormat="1" applyFont="1" applyFill="1" applyBorder="1"/>
    <xf numFmtId="164" fontId="19" fillId="0" borderId="8" xfId="1" applyNumberFormat="1" applyFont="1" applyFill="1" applyBorder="1"/>
    <xf numFmtId="44" fontId="19" fillId="0" borderId="8" xfId="3" applyFont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8" fontId="1" fillId="0" borderId="0" xfId="1" applyNumberFormat="1"/>
    <xf numFmtId="8" fontId="6" fillId="3" borderId="2" xfId="3" applyNumberFormat="1" applyFont="1" applyFill="1" applyBorder="1"/>
    <xf numFmtId="8" fontId="6" fillId="3" borderId="8" xfId="3" applyNumberFormat="1" applyFont="1" applyFill="1" applyBorder="1"/>
    <xf numFmtId="3" fontId="6" fillId="0" borderId="6" xfId="1" applyNumberFormat="1" applyFont="1" applyFill="1" applyBorder="1"/>
    <xf numFmtId="0" fontId="1" fillId="0" borderId="2" xfId="1" applyBorder="1"/>
    <xf numFmtId="8" fontId="6" fillId="0" borderId="2" xfId="3" applyNumberFormat="1" applyFont="1" applyFill="1" applyBorder="1"/>
    <xf numFmtId="0" fontId="17" fillId="4" borderId="1" xfId="1" applyFont="1" applyFill="1" applyBorder="1" applyAlignment="1">
      <alignment horizontal="center" vertical="center" wrapText="1"/>
    </xf>
    <xf numFmtId="0" fontId="18" fillId="4" borderId="6" xfId="1" applyFont="1" applyFill="1" applyBorder="1" applyAlignment="1">
      <alignment wrapText="1"/>
    </xf>
    <xf numFmtId="0" fontId="18" fillId="4" borderId="2" xfId="1" applyFont="1" applyFill="1" applyBorder="1" applyAlignment="1">
      <alignment wrapText="1"/>
    </xf>
    <xf numFmtId="0" fontId="18" fillId="4" borderId="3" xfId="1" applyFont="1" applyFill="1" applyBorder="1" applyAlignment="1">
      <alignment wrapText="1"/>
    </xf>
    <xf numFmtId="0" fontId="18" fillId="4" borderId="9" xfId="1" applyFont="1" applyFill="1" applyBorder="1" applyAlignment="1">
      <alignment wrapText="1"/>
    </xf>
    <xf numFmtId="0" fontId="18" fillId="4" borderId="4" xfId="1" applyFont="1" applyFill="1" applyBorder="1" applyAlignment="1">
      <alignment wrapText="1"/>
    </xf>
    <xf numFmtId="0" fontId="22" fillId="0" borderId="3" xfId="1" applyFont="1" applyBorder="1" applyAlignment="1">
      <alignment horizontal="left" vertical="center" wrapText="1"/>
    </xf>
    <xf numFmtId="0" fontId="22" fillId="0" borderId="9" xfId="1" applyFont="1" applyBorder="1" applyAlignment="1">
      <alignment horizontal="left" vertical="center" wrapText="1"/>
    </xf>
    <xf numFmtId="0" fontId="22" fillId="0" borderId="4" xfId="1" applyFont="1" applyBorder="1" applyAlignment="1">
      <alignment horizontal="left" vertical="center" wrapText="1"/>
    </xf>
  </cellXfs>
  <cellStyles count="4">
    <cellStyle name="Currency" xfId="3" builtinId="4"/>
    <cellStyle name="Hyperlink" xfId="2" builtinId="8"/>
    <cellStyle name="Normal" xfId="0" builtinId="0"/>
    <cellStyle name="Normal 2" xfId="1" xr:uid="{00000000-0005-0000-0000-000003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0" fmlaLink="B6" fmlaRange="B69:C103" noThreeD="1" sel="7" val="2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</xdr:row>
          <xdr:rowOff>69850</xdr:rowOff>
        </xdr:from>
        <xdr:to>
          <xdr:col>3</xdr:col>
          <xdr:colOff>1352550</xdr:colOff>
          <xdr:row>4</xdr:row>
          <xdr:rowOff>88900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83820</xdr:colOff>
      <xdr:row>62</xdr:row>
      <xdr:rowOff>161926</xdr:rowOff>
    </xdr:from>
    <xdr:to>
      <xdr:col>8</xdr:col>
      <xdr:colOff>1226820</xdr:colOff>
      <xdr:row>67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9370" y="8324851"/>
          <a:ext cx="1143000" cy="1104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YPD\Budgets\BDS\2020-21\Early%20Years\3&amp;4yo%20FEL\Revised%20Indicative%20Budgets\Summer%202020\Formula\EY%20Summer%2020%20Rev%20Ind%20Bud%203&amp;4yo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YPD\Budgets\BDS\2020-21\Early%20Years\3&amp;4yo%20FEL\Formula\EY%20Ind%20Budget%203&amp;4yo%202021%20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20"/>
      <sheetName val="Schl"/>
      <sheetName val="A-Z"/>
    </sheetNames>
    <sheetDataSet>
      <sheetData sheetId="0">
        <row r="2">
          <cell r="F2" t="str">
            <v>Standard Weeks per term</v>
          </cell>
          <cell r="P2">
            <v>4.2</v>
          </cell>
          <cell r="Q2" t="str">
            <v>Base Rate</v>
          </cell>
        </row>
        <row r="3">
          <cell r="E3" t="str">
            <v>2019/20</v>
          </cell>
          <cell r="F3">
            <v>13</v>
          </cell>
          <cell r="I3">
            <v>14</v>
          </cell>
          <cell r="L3">
            <v>11</v>
          </cell>
          <cell r="N3">
            <v>38</v>
          </cell>
          <cell r="P3">
            <v>0.44</v>
          </cell>
          <cell r="Q3" t="str">
            <v>Dep'n Rate</v>
          </cell>
        </row>
        <row r="4">
          <cell r="E4" t="str">
            <v>2020/21</v>
          </cell>
          <cell r="F4">
            <v>13</v>
          </cell>
          <cell r="I4">
            <v>14</v>
          </cell>
          <cell r="L4">
            <v>11</v>
          </cell>
          <cell r="N4">
            <v>38</v>
          </cell>
          <cell r="P4">
            <v>4.6400000000000006</v>
          </cell>
          <cell r="Q4" t="str">
            <v>Max hrly rate</v>
          </cell>
        </row>
        <row r="5">
          <cell r="F5" t="str">
            <v>Hours</v>
          </cell>
          <cell r="V5" t="str">
            <v xml:space="preserve">Summer 2020 FEL Costs </v>
          </cell>
        </row>
        <row r="6">
          <cell r="B6" t="str">
            <v>INTEGRA Business Unit</v>
          </cell>
          <cell r="C6" t="str">
            <v>School Full Code for Cash Advance</v>
          </cell>
          <cell r="D6" t="str">
            <v>DfE No.</v>
          </cell>
          <cell r="E6" t="str">
            <v>Provider</v>
          </cell>
          <cell r="F6" t="str">
            <v xml:space="preserve">Summer 20 ACTUAL Universal Hours </v>
          </cell>
          <cell r="G6" t="str">
            <v xml:space="preserve">Summer 20 ACTUAL EFE Hours </v>
          </cell>
          <cell r="H6" t="str">
            <v>TOTAL summer 2020 15th of the month adjustments</v>
          </cell>
          <cell r="I6" t="str">
            <v>Autumn 20 forecsat Universal hours</v>
          </cell>
          <cell r="J6" t="str">
            <v>Autumn 20 forecast EFE hours</v>
          </cell>
          <cell r="K6" t="str">
            <v>TOTAL autumn 2020 15th of the month adjustments</v>
          </cell>
          <cell r="L6" t="str">
            <v>Spring 21 forecast Universal hours</v>
          </cell>
          <cell r="M6" t="str">
            <v>Spring 2021 forecast EFE hours</v>
          </cell>
          <cell r="N6" t="str">
            <v>Total FEL Hours Payable 2020-21</v>
          </cell>
          <cell r="P6" t="str">
            <v xml:space="preserve">2020-21 Hourly Rate </v>
          </cell>
          <cell r="Q6" t="str">
            <v>Revised Indicative Budget 20-21 for just the FEL hours £</v>
          </cell>
          <cell r="R6" t="str">
            <v>Original Indicative Budget 20-21 (used for cash adv.)</v>
          </cell>
          <cell r="S6" t="str">
            <v>Variance £ 2020-21</v>
          </cell>
          <cell r="T6" t="str">
            <v>MNS</v>
          </cell>
          <cell r="V6" t="str">
            <v>TOTAL spring 2020 15th of the month 3&amp;4yo hours</v>
          </cell>
          <cell r="W6" t="str">
            <v>Spring 20 FEL Hourly Rate</v>
          </cell>
          <cell r="X6" t="str">
            <v>TOTAL 15th of the month Summer Payments £</v>
          </cell>
          <cell r="Y6" t="str">
            <v xml:space="preserve">FEL Extraordinary Funding (COVID-19) FEL Hours </v>
          </cell>
          <cell r="Z6" t="str">
            <v>FEL Extraordinary Funding (COVID-19) £</v>
          </cell>
          <cell r="AA6" t="str">
            <v>Summer 2020 EYPP Hours</v>
          </cell>
          <cell r="AB6" t="str">
            <v>Summer 2020 EYPP payment £</v>
          </cell>
          <cell r="AC6" t="str">
            <v>Summer Deprivation Hourly Rate £</v>
          </cell>
          <cell r="AD6" t="str">
            <v>Summer Deprivation Payment for Universal Hours £</v>
          </cell>
          <cell r="AE6" t="str">
            <v>Summer Deprivation Payment for EFE Hours £</v>
          </cell>
          <cell r="AF6" t="str">
            <v>Summer 2020 DAF Pupils</v>
          </cell>
        </row>
        <row r="7">
          <cell r="B7" t="str">
            <v>integra</v>
          </cell>
          <cell r="C7" t="str">
            <v>schintegra</v>
          </cell>
          <cell r="D7" t="str">
            <v>dfe</v>
          </cell>
          <cell r="E7" t="str">
            <v>provider</v>
          </cell>
          <cell r="F7" t="str">
            <v>sumuni</v>
          </cell>
          <cell r="G7" t="str">
            <v>sumefe</v>
          </cell>
          <cell r="H7" t="str">
            <v>sumadj</v>
          </cell>
          <cell r="I7" t="str">
            <v>autuni</v>
          </cell>
          <cell r="J7" t="str">
            <v>autefe</v>
          </cell>
          <cell r="K7" t="str">
            <v>autadj</v>
          </cell>
          <cell r="L7" t="str">
            <v>spruni</v>
          </cell>
          <cell r="M7" t="str">
            <v>sprefe</v>
          </cell>
          <cell r="N7" t="str">
            <v>totalhrs</v>
          </cell>
          <cell r="O7" t="str">
            <v>bl</v>
          </cell>
          <cell r="P7" t="str">
            <v>newhrlyrate</v>
          </cell>
          <cell r="Q7" t="str">
            <v>revindbud</v>
          </cell>
          <cell r="R7" t="str">
            <v>origbud</v>
          </cell>
          <cell r="S7" t="str">
            <v>var1920</v>
          </cell>
          <cell r="V7" t="str">
            <v>spruniadjs</v>
          </cell>
          <cell r="X7" t="str">
            <v>spradjs</v>
          </cell>
          <cell r="Y7" t="str">
            <v>Extraord</v>
          </cell>
          <cell r="Z7">
            <v>4.2</v>
          </cell>
          <cell r="AA7" t="str">
            <v>SumEYPP</v>
          </cell>
          <cell r="AB7">
            <v>0.53</v>
          </cell>
          <cell r="AC7">
            <v>0.44</v>
          </cell>
          <cell r="AF7" t="str">
            <v>DAF</v>
          </cell>
        </row>
        <row r="8">
          <cell r="B8" t="str">
            <v>63315900</v>
          </cell>
          <cell r="E8" t="str">
            <v>Akhter Zarmin  (CM)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P8">
            <v>4.6400000000000006</v>
          </cell>
          <cell r="Q8">
            <v>0</v>
          </cell>
          <cell r="R8">
            <v>0</v>
          </cell>
          <cell r="S8">
            <v>0</v>
          </cell>
          <cell r="V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0.44000000000000039</v>
          </cell>
          <cell r="AD8">
            <v>0</v>
          </cell>
          <cell r="AE8">
            <v>0</v>
          </cell>
        </row>
        <row r="9">
          <cell r="B9" t="str">
            <v>59799800</v>
          </cell>
          <cell r="D9" t="str">
            <v>300647</v>
          </cell>
          <cell r="E9" t="str">
            <v>Al-Horaibi Susan</v>
          </cell>
          <cell r="F9">
            <v>585</v>
          </cell>
          <cell r="G9">
            <v>1170</v>
          </cell>
          <cell r="I9">
            <v>0</v>
          </cell>
          <cell r="J9">
            <v>210</v>
          </cell>
          <cell r="L9">
            <v>330</v>
          </cell>
          <cell r="M9">
            <v>825</v>
          </cell>
          <cell r="N9">
            <v>3120</v>
          </cell>
          <cell r="P9">
            <v>4.4800000000000004</v>
          </cell>
          <cell r="Q9">
            <v>13977.600000000002</v>
          </cell>
          <cell r="R9">
            <v>5865.09</v>
          </cell>
          <cell r="S9">
            <v>8112.510000000002</v>
          </cell>
          <cell r="V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0.28000000000000025</v>
          </cell>
          <cell r="AD9">
            <v>163.80000000000015</v>
          </cell>
          <cell r="AE9">
            <v>327.60000000000031</v>
          </cell>
        </row>
        <row r="10">
          <cell r="B10" t="str">
            <v>64296900</v>
          </cell>
          <cell r="D10">
            <v>300331</v>
          </cell>
          <cell r="E10" t="str">
            <v>Allot Maria  (CM)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P10">
            <v>4.2</v>
          </cell>
          <cell r="Q10">
            <v>0</v>
          </cell>
          <cell r="R10">
            <v>3024</v>
          </cell>
          <cell r="S10">
            <v>-3024</v>
          </cell>
          <cell r="V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B11" t="str">
            <v>63816900</v>
          </cell>
          <cell r="D11" t="str">
            <v>EY457076</v>
          </cell>
          <cell r="E11" t="str">
            <v>Atkin Janice  (CM)</v>
          </cell>
          <cell r="F11">
            <v>780</v>
          </cell>
          <cell r="G11">
            <v>780</v>
          </cell>
          <cell r="I11">
            <v>210</v>
          </cell>
          <cell r="J11">
            <v>210</v>
          </cell>
          <cell r="L11">
            <v>330</v>
          </cell>
          <cell r="M11">
            <v>495</v>
          </cell>
          <cell r="N11">
            <v>2805</v>
          </cell>
          <cell r="P11">
            <v>4.46</v>
          </cell>
          <cell r="Q11">
            <v>12510.3</v>
          </cell>
          <cell r="R11">
            <v>8340</v>
          </cell>
          <cell r="S11">
            <v>4170.2999999999993</v>
          </cell>
          <cell r="V11">
            <v>0</v>
          </cell>
          <cell r="Y11">
            <v>0</v>
          </cell>
          <cell r="Z11">
            <v>0</v>
          </cell>
          <cell r="AA11">
            <v>390</v>
          </cell>
          <cell r="AB11">
            <v>206.70000000000002</v>
          </cell>
          <cell r="AC11">
            <v>0.25999999999999979</v>
          </cell>
          <cell r="AD11">
            <v>202.79999999999984</v>
          </cell>
          <cell r="AE11">
            <v>202.79999999999984</v>
          </cell>
        </row>
        <row r="12">
          <cell r="B12" t="str">
            <v>59641500</v>
          </cell>
          <cell r="D12" t="str">
            <v>EY451339</v>
          </cell>
          <cell r="E12" t="str">
            <v>Ayres-Lawson Nicola (CM)</v>
          </cell>
          <cell r="F12">
            <v>195</v>
          </cell>
          <cell r="G12">
            <v>39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234</v>
          </cell>
          <cell r="P12">
            <v>4.3500000000000005</v>
          </cell>
          <cell r="Q12">
            <v>1017.9000000000001</v>
          </cell>
          <cell r="R12">
            <v>5829.01</v>
          </cell>
          <cell r="S12">
            <v>-4811.1100000000006</v>
          </cell>
          <cell r="V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0.15000000000000036</v>
          </cell>
          <cell r="AD12">
            <v>29.250000000000071</v>
          </cell>
          <cell r="AE12">
            <v>5.8500000000000139</v>
          </cell>
        </row>
        <row r="13">
          <cell r="B13" t="str">
            <v>61688500</v>
          </cell>
          <cell r="E13" t="str">
            <v>Baker Vicki (CM)</v>
          </cell>
          <cell r="F13">
            <v>0</v>
          </cell>
          <cell r="G13">
            <v>0</v>
          </cell>
          <cell r="I13">
            <v>210</v>
          </cell>
          <cell r="J13">
            <v>0</v>
          </cell>
          <cell r="L13">
            <v>90</v>
          </cell>
          <cell r="M13">
            <v>0</v>
          </cell>
          <cell r="N13">
            <v>300</v>
          </cell>
          <cell r="P13">
            <v>4.55</v>
          </cell>
          <cell r="Q13">
            <v>1365</v>
          </cell>
          <cell r="R13">
            <v>2394.6000000000004</v>
          </cell>
          <cell r="S13">
            <v>-1029.6000000000004</v>
          </cell>
          <cell r="V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0.34999999999999964</v>
          </cell>
          <cell r="AD13">
            <v>0</v>
          </cell>
          <cell r="AE13">
            <v>0</v>
          </cell>
        </row>
        <row r="14">
          <cell r="B14" t="str">
            <v>58665100</v>
          </cell>
          <cell r="D14" t="str">
            <v>EY386011</v>
          </cell>
          <cell r="E14" t="str">
            <v>Ball Kay (CM)</v>
          </cell>
          <cell r="F14">
            <v>390</v>
          </cell>
          <cell r="G14">
            <v>390</v>
          </cell>
          <cell r="I14">
            <v>0</v>
          </cell>
          <cell r="J14">
            <v>0</v>
          </cell>
          <cell r="L14">
            <v>165</v>
          </cell>
          <cell r="M14">
            <v>165</v>
          </cell>
          <cell r="N14">
            <v>1110</v>
          </cell>
          <cell r="P14">
            <v>4.2</v>
          </cell>
          <cell r="Q14">
            <v>4662</v>
          </cell>
          <cell r="R14">
            <v>2318.4</v>
          </cell>
          <cell r="S14">
            <v>2343.6</v>
          </cell>
          <cell r="V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B15" t="str">
            <v>70163900</v>
          </cell>
          <cell r="D15" t="str">
            <v>EY303823</v>
          </cell>
          <cell r="E15" t="str">
            <v>Banks Elaine (CM)</v>
          </cell>
          <cell r="F15">
            <v>462</v>
          </cell>
          <cell r="G15">
            <v>1047</v>
          </cell>
          <cell r="I15">
            <v>210</v>
          </cell>
          <cell r="J15">
            <v>0</v>
          </cell>
          <cell r="L15">
            <v>0</v>
          </cell>
          <cell r="M15">
            <v>330</v>
          </cell>
          <cell r="N15">
            <v>2049</v>
          </cell>
          <cell r="P15">
            <v>4.25</v>
          </cell>
          <cell r="Q15">
            <v>8708.25</v>
          </cell>
          <cell r="R15">
            <v>10739.4</v>
          </cell>
          <cell r="S15">
            <v>-2031.1499999999996</v>
          </cell>
          <cell r="V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4.9999999999999822E-2</v>
          </cell>
          <cell r="AD15">
            <v>23.099999999999916</v>
          </cell>
          <cell r="AE15">
            <v>52.349999999999817</v>
          </cell>
        </row>
        <row r="16">
          <cell r="B16" t="str">
            <v>50361800</v>
          </cell>
          <cell r="D16" t="str">
            <v>EY408384</v>
          </cell>
          <cell r="E16" t="str">
            <v>Barrett Hannah (Hannah's Little Lambs)</v>
          </cell>
          <cell r="F16">
            <v>486</v>
          </cell>
          <cell r="G16">
            <v>435</v>
          </cell>
          <cell r="I16">
            <v>42</v>
          </cell>
          <cell r="J16">
            <v>210</v>
          </cell>
          <cell r="L16">
            <v>297</v>
          </cell>
          <cell r="M16">
            <v>309</v>
          </cell>
          <cell r="N16">
            <v>1779</v>
          </cell>
          <cell r="P16">
            <v>4.3900000000000006</v>
          </cell>
          <cell r="Q16">
            <v>7809.8100000000013</v>
          </cell>
          <cell r="R16">
            <v>5166.13</v>
          </cell>
          <cell r="S16">
            <v>2643.6800000000012</v>
          </cell>
          <cell r="V16">
            <v>34</v>
          </cell>
          <cell r="W16">
            <v>4.54</v>
          </cell>
          <cell r="X16">
            <v>154.36000000000001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0.19000000000000039</v>
          </cell>
          <cell r="AD16">
            <v>92.340000000000188</v>
          </cell>
          <cell r="AE16">
            <v>82.650000000000176</v>
          </cell>
        </row>
        <row r="17">
          <cell r="B17" t="str">
            <v>50231000</v>
          </cell>
          <cell r="D17" t="str">
            <v>EY341904</v>
          </cell>
          <cell r="E17" t="str">
            <v>Baxendale Diane (CM)</v>
          </cell>
          <cell r="F17">
            <v>195</v>
          </cell>
          <cell r="G17">
            <v>195</v>
          </cell>
          <cell r="I17">
            <v>210</v>
          </cell>
          <cell r="J17">
            <v>210</v>
          </cell>
          <cell r="L17">
            <v>165</v>
          </cell>
          <cell r="M17">
            <v>33</v>
          </cell>
          <cell r="N17">
            <v>1008</v>
          </cell>
          <cell r="P17">
            <v>4.2</v>
          </cell>
          <cell r="Q17">
            <v>4233.6000000000004</v>
          </cell>
          <cell r="R17">
            <v>3150</v>
          </cell>
          <cell r="S17">
            <v>1083.6000000000004</v>
          </cell>
          <cell r="V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B18" t="str">
            <v>63812500</v>
          </cell>
          <cell r="D18" t="str">
            <v>EY392777</v>
          </cell>
          <cell r="E18" t="str">
            <v>Beal Mandy (CM)</v>
          </cell>
          <cell r="F18">
            <v>195</v>
          </cell>
          <cell r="G18">
            <v>0</v>
          </cell>
          <cell r="I18">
            <v>210</v>
          </cell>
          <cell r="J18">
            <v>0</v>
          </cell>
          <cell r="L18">
            <v>165</v>
          </cell>
          <cell r="M18">
            <v>0</v>
          </cell>
          <cell r="N18">
            <v>570</v>
          </cell>
          <cell r="P18">
            <v>4.6400000000000006</v>
          </cell>
          <cell r="Q18">
            <v>2644.8</v>
          </cell>
          <cell r="R18">
            <v>4654.33</v>
          </cell>
          <cell r="S18">
            <v>-2009.5299999999997</v>
          </cell>
          <cell r="V18">
            <v>0</v>
          </cell>
          <cell r="Y18">
            <v>0</v>
          </cell>
          <cell r="Z18">
            <v>0</v>
          </cell>
          <cell r="AA18">
            <v>195</v>
          </cell>
          <cell r="AB18">
            <v>103.35000000000001</v>
          </cell>
          <cell r="AC18">
            <v>0.44000000000000039</v>
          </cell>
          <cell r="AD18">
            <v>85.800000000000082</v>
          </cell>
          <cell r="AE18">
            <v>0</v>
          </cell>
        </row>
        <row r="19">
          <cell r="B19" t="str">
            <v>50215700</v>
          </cell>
          <cell r="D19">
            <v>503503</v>
          </cell>
          <cell r="E19" t="str">
            <v>Beech Paula</v>
          </cell>
          <cell r="F19">
            <v>689</v>
          </cell>
          <cell r="G19">
            <v>390</v>
          </cell>
          <cell r="I19">
            <v>1050</v>
          </cell>
          <cell r="J19">
            <v>630</v>
          </cell>
          <cell r="L19">
            <v>625</v>
          </cell>
          <cell r="M19">
            <v>330</v>
          </cell>
          <cell r="N19">
            <v>3714</v>
          </cell>
          <cell r="P19">
            <v>4.2300000000000004</v>
          </cell>
          <cell r="Q19">
            <v>15710.220000000001</v>
          </cell>
          <cell r="R19">
            <v>23140.739999999998</v>
          </cell>
          <cell r="S19">
            <v>-7430.5199999999968</v>
          </cell>
          <cell r="V19">
            <v>0</v>
          </cell>
          <cell r="Y19">
            <v>0</v>
          </cell>
          <cell r="Z19">
            <v>0</v>
          </cell>
          <cell r="AA19">
            <v>390</v>
          </cell>
          <cell r="AB19">
            <v>206.70000000000002</v>
          </cell>
          <cell r="AC19">
            <v>3.0000000000000249E-2</v>
          </cell>
          <cell r="AD19">
            <v>20.670000000000172</v>
          </cell>
          <cell r="AE19">
            <v>11.700000000000097</v>
          </cell>
        </row>
        <row r="20">
          <cell r="B20" t="str">
            <v>59120400</v>
          </cell>
          <cell r="D20" t="str">
            <v>300464</v>
          </cell>
          <cell r="E20" t="str">
            <v>Belk-Hodkinson Joanne</v>
          </cell>
          <cell r="F20">
            <v>780</v>
          </cell>
          <cell r="G20">
            <v>0</v>
          </cell>
          <cell r="I20">
            <v>840</v>
          </cell>
          <cell r="J20">
            <v>0</v>
          </cell>
          <cell r="L20">
            <v>660</v>
          </cell>
          <cell r="M20">
            <v>0</v>
          </cell>
          <cell r="N20">
            <v>2280</v>
          </cell>
          <cell r="P20">
            <v>4.3900000000000006</v>
          </cell>
          <cell r="Q20">
            <v>10009.200000000001</v>
          </cell>
          <cell r="R20">
            <v>6590.4</v>
          </cell>
          <cell r="S20">
            <v>3418.8000000000011</v>
          </cell>
          <cell r="V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0.19000000000000039</v>
          </cell>
          <cell r="AD20">
            <v>148.2000000000003</v>
          </cell>
          <cell r="AE20">
            <v>0</v>
          </cell>
        </row>
        <row r="21">
          <cell r="B21" t="str">
            <v>63201200</v>
          </cell>
          <cell r="C21" t="str">
            <v> 63201200</v>
          </cell>
          <cell r="E21" t="str">
            <v>Bilsborough Leah (CM)</v>
          </cell>
          <cell r="F21">
            <v>0</v>
          </cell>
          <cell r="G21">
            <v>156</v>
          </cell>
          <cell r="I21">
            <v>0</v>
          </cell>
          <cell r="J21">
            <v>168</v>
          </cell>
          <cell r="L21">
            <v>0</v>
          </cell>
          <cell r="M21">
            <v>132</v>
          </cell>
          <cell r="N21">
            <v>456</v>
          </cell>
          <cell r="P21">
            <v>4.2</v>
          </cell>
          <cell r="Q21">
            <v>1915.2</v>
          </cell>
          <cell r="R21">
            <v>2217.6</v>
          </cell>
          <cell r="S21">
            <v>-302.39999999999986</v>
          </cell>
          <cell r="V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>70291500</v>
          </cell>
          <cell r="E22" t="str">
            <v>Bland Dawn (CM)</v>
          </cell>
          <cell r="F22">
            <v>0</v>
          </cell>
          <cell r="G22">
            <v>378</v>
          </cell>
          <cell r="I22">
            <v>0</v>
          </cell>
          <cell r="J22">
            <v>350</v>
          </cell>
          <cell r="L22">
            <v>0</v>
          </cell>
          <cell r="M22">
            <v>252</v>
          </cell>
          <cell r="N22">
            <v>980</v>
          </cell>
          <cell r="P22">
            <v>4.2</v>
          </cell>
          <cell r="Q22">
            <v>4116</v>
          </cell>
          <cell r="R22">
            <v>2625</v>
          </cell>
          <cell r="S22">
            <v>1491</v>
          </cell>
          <cell r="V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>55620700</v>
          </cell>
          <cell r="D23" t="str">
            <v>CA000017</v>
          </cell>
          <cell r="E23" t="str">
            <v>Bostwick Emma (CM)</v>
          </cell>
          <cell r="F23">
            <v>195</v>
          </cell>
          <cell r="G23">
            <v>221</v>
          </cell>
          <cell r="I23">
            <v>0</v>
          </cell>
          <cell r="J23">
            <v>280</v>
          </cell>
          <cell r="L23">
            <v>165</v>
          </cell>
          <cell r="M23">
            <v>127</v>
          </cell>
          <cell r="N23">
            <v>988</v>
          </cell>
          <cell r="P23">
            <v>4.2</v>
          </cell>
          <cell r="Q23">
            <v>4149.6000000000004</v>
          </cell>
          <cell r="R23">
            <v>4855.2</v>
          </cell>
          <cell r="S23">
            <v>-705.59999999999945</v>
          </cell>
          <cell r="V23">
            <v>0</v>
          </cell>
          <cell r="Y23">
            <v>0</v>
          </cell>
          <cell r="Z23">
            <v>0</v>
          </cell>
          <cell r="AA23">
            <v>195</v>
          </cell>
          <cell r="AB23">
            <v>103.35000000000001</v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>70025000</v>
          </cell>
          <cell r="D24" t="str">
            <v>EY468696</v>
          </cell>
          <cell r="E24" t="str">
            <v>Bramhall Michelle (CM)</v>
          </cell>
          <cell r="F24">
            <v>78</v>
          </cell>
          <cell r="G24">
            <v>390</v>
          </cell>
          <cell r="I24">
            <v>84</v>
          </cell>
          <cell r="J24">
            <v>420</v>
          </cell>
          <cell r="L24">
            <v>66</v>
          </cell>
          <cell r="M24">
            <v>330</v>
          </cell>
          <cell r="N24">
            <v>1368</v>
          </cell>
          <cell r="P24">
            <v>4.2700000000000005</v>
          </cell>
          <cell r="Q24">
            <v>5841.3600000000006</v>
          </cell>
          <cell r="R24">
            <v>7670.88</v>
          </cell>
          <cell r="S24">
            <v>-1829.5199999999995</v>
          </cell>
          <cell r="V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7.0000000000000284E-2</v>
          </cell>
          <cell r="AD24">
            <v>5.4600000000000222</v>
          </cell>
          <cell r="AE24">
            <v>27.300000000000111</v>
          </cell>
        </row>
        <row r="25">
          <cell r="B25" t="str">
            <v>70008800</v>
          </cell>
          <cell r="E25" t="str">
            <v>Bletaj Jermaine (CM)</v>
          </cell>
          <cell r="F25">
            <v>90</v>
          </cell>
          <cell r="G25">
            <v>90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180</v>
          </cell>
          <cell r="P25">
            <v>4.2</v>
          </cell>
          <cell r="Q25">
            <v>756</v>
          </cell>
          <cell r="R25">
            <v>0</v>
          </cell>
          <cell r="S25">
            <v>756</v>
          </cell>
          <cell r="V25">
            <v>0</v>
          </cell>
          <cell r="Y25">
            <v>0</v>
          </cell>
          <cell r="Z25">
            <v>0</v>
          </cell>
          <cell r="AA25">
            <v>90</v>
          </cell>
          <cell r="AB25">
            <v>47.7</v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>70392100</v>
          </cell>
          <cell r="E26" t="str">
            <v>Bridgens Susan (CM)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P26">
            <v>4.2</v>
          </cell>
          <cell r="Q26">
            <v>0</v>
          </cell>
          <cell r="R26">
            <v>1293.5999999999999</v>
          </cell>
          <cell r="S26">
            <v>-1293.5999999999999</v>
          </cell>
          <cell r="V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B27" t="str">
            <v>64033200</v>
          </cell>
          <cell r="D27" t="str">
            <v>EY537487</v>
          </cell>
          <cell r="E27" t="str">
            <v>Broadhurst Casey (CM)</v>
          </cell>
          <cell r="F27">
            <v>630</v>
          </cell>
          <cell r="G27">
            <v>390</v>
          </cell>
          <cell r="I27">
            <v>397</v>
          </cell>
          <cell r="J27">
            <v>187</v>
          </cell>
          <cell r="L27">
            <v>479.5</v>
          </cell>
          <cell r="M27">
            <v>149.5</v>
          </cell>
          <cell r="N27">
            <v>2233</v>
          </cell>
          <cell r="P27">
            <v>4.6400000000000006</v>
          </cell>
          <cell r="Q27">
            <v>10361.120000000001</v>
          </cell>
          <cell r="R27">
            <v>7625.19</v>
          </cell>
          <cell r="S27">
            <v>2735.9300000000012</v>
          </cell>
          <cell r="V27">
            <v>0</v>
          </cell>
          <cell r="Y27">
            <v>0</v>
          </cell>
          <cell r="Z27">
            <v>0</v>
          </cell>
          <cell r="AA27">
            <v>195</v>
          </cell>
          <cell r="AB27">
            <v>103.35000000000001</v>
          </cell>
          <cell r="AC27">
            <v>0.44000000000000039</v>
          </cell>
          <cell r="AD27">
            <v>277.20000000000027</v>
          </cell>
          <cell r="AE27">
            <v>171.60000000000016</v>
          </cell>
        </row>
        <row r="28">
          <cell r="B28" t="str">
            <v>45691900</v>
          </cell>
          <cell r="D28" t="str">
            <v>505111</v>
          </cell>
          <cell r="E28" t="str">
            <v>Brown Jeanne</v>
          </cell>
          <cell r="F28">
            <v>195</v>
          </cell>
          <cell r="G28">
            <v>156</v>
          </cell>
          <cell r="I28">
            <v>398</v>
          </cell>
          <cell r="J28">
            <v>0</v>
          </cell>
          <cell r="L28">
            <v>297</v>
          </cell>
          <cell r="M28">
            <v>0</v>
          </cell>
          <cell r="N28">
            <v>1046</v>
          </cell>
          <cell r="P28">
            <v>4.2</v>
          </cell>
          <cell r="Q28">
            <v>4393.2</v>
          </cell>
          <cell r="R28">
            <v>3183.6</v>
          </cell>
          <cell r="S28">
            <v>1209.5999999999999</v>
          </cell>
          <cell r="V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B29" t="str">
            <v>63845500</v>
          </cell>
          <cell r="D29">
            <v>300174</v>
          </cell>
          <cell r="E29" t="str">
            <v>Brown Julie (CM)</v>
          </cell>
          <cell r="F29">
            <v>390</v>
          </cell>
          <cell r="G29">
            <v>182</v>
          </cell>
          <cell r="I29">
            <v>210</v>
          </cell>
          <cell r="J29">
            <v>140</v>
          </cell>
          <cell r="L29">
            <v>165</v>
          </cell>
          <cell r="M29">
            <v>110</v>
          </cell>
          <cell r="N29">
            <v>1197</v>
          </cell>
          <cell r="P29">
            <v>4.2</v>
          </cell>
          <cell r="Q29">
            <v>5027.4000000000005</v>
          </cell>
          <cell r="R29">
            <v>4166.3999999999996</v>
          </cell>
          <cell r="S29">
            <v>861.00000000000091</v>
          </cell>
          <cell r="V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B30" t="str">
            <v>70012700</v>
          </cell>
          <cell r="D30">
            <v>300524</v>
          </cell>
          <cell r="E30" t="str">
            <v>Broxholme Karen (CM)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P30">
            <v>4.2</v>
          </cell>
          <cell r="Q30">
            <v>0</v>
          </cell>
          <cell r="R30">
            <v>5838</v>
          </cell>
          <cell r="S30">
            <v>-5838</v>
          </cell>
          <cell r="V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B31" t="str">
            <v>70066600</v>
          </cell>
          <cell r="D31" t="str">
            <v>CA000017</v>
          </cell>
          <cell r="E31" t="str">
            <v>Cartron Pascale (CMA)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P31">
            <v>4.2</v>
          </cell>
          <cell r="Q31">
            <v>0</v>
          </cell>
          <cell r="R31">
            <v>1327.2</v>
          </cell>
          <cell r="S31">
            <v>-1327.2</v>
          </cell>
          <cell r="V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B32" t="str">
            <v>70163600</v>
          </cell>
          <cell r="E32" t="str">
            <v>Cartwright Wendy (CM)</v>
          </cell>
          <cell r="F32">
            <v>39</v>
          </cell>
          <cell r="G32">
            <v>39</v>
          </cell>
          <cell r="I32">
            <v>42</v>
          </cell>
          <cell r="J32">
            <v>42</v>
          </cell>
          <cell r="L32">
            <v>33</v>
          </cell>
          <cell r="M32">
            <v>33</v>
          </cell>
          <cell r="N32">
            <v>228</v>
          </cell>
          <cell r="P32">
            <v>4.3900000000000006</v>
          </cell>
          <cell r="Q32">
            <v>1000.9200000000001</v>
          </cell>
          <cell r="R32">
            <v>659.04</v>
          </cell>
          <cell r="S32">
            <v>341.88000000000011</v>
          </cell>
          <cell r="V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0.19000000000000039</v>
          </cell>
          <cell r="AD32">
            <v>7.4100000000000152</v>
          </cell>
          <cell r="AE32">
            <v>7.4100000000000152</v>
          </cell>
        </row>
        <row r="33">
          <cell r="B33" t="str">
            <v>54007600</v>
          </cell>
          <cell r="D33" t="str">
            <v>EY387811</v>
          </cell>
          <cell r="E33" t="str">
            <v xml:space="preserve">Carruthers Jill </v>
          </cell>
          <cell r="F33">
            <v>194.94</v>
          </cell>
          <cell r="G33">
            <v>235.41</v>
          </cell>
          <cell r="I33">
            <v>84</v>
          </cell>
          <cell r="J33">
            <v>194</v>
          </cell>
          <cell r="L33">
            <v>0</v>
          </cell>
          <cell r="M33">
            <v>121.2</v>
          </cell>
          <cell r="N33">
            <v>829.55000000000007</v>
          </cell>
          <cell r="P33">
            <v>4.2</v>
          </cell>
          <cell r="Q33">
            <v>3484.1100000000006</v>
          </cell>
          <cell r="R33">
            <v>7507.68</v>
          </cell>
          <cell r="S33">
            <v>-4023.5699999999997</v>
          </cell>
          <cell r="V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B34" t="str">
            <v>63285400</v>
          </cell>
          <cell r="D34" t="str">
            <v>EY478349</v>
          </cell>
          <cell r="E34" t="str">
            <v>Cavill Rachel Sarah (CM)</v>
          </cell>
          <cell r="F34">
            <v>507</v>
          </cell>
          <cell r="G34">
            <v>117</v>
          </cell>
          <cell r="I34">
            <v>420</v>
          </cell>
          <cell r="J34">
            <v>252</v>
          </cell>
          <cell r="L34">
            <v>330</v>
          </cell>
          <cell r="M34">
            <v>198</v>
          </cell>
          <cell r="N34">
            <v>1824</v>
          </cell>
          <cell r="P34">
            <v>4.3100000000000005</v>
          </cell>
          <cell r="Q34">
            <v>7861.4400000000005</v>
          </cell>
          <cell r="R34">
            <v>10149.5</v>
          </cell>
          <cell r="S34">
            <v>-2288.0599999999995</v>
          </cell>
          <cell r="V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0.11000000000000032</v>
          </cell>
          <cell r="AD34">
            <v>55.770000000000159</v>
          </cell>
          <cell r="AE34">
            <v>12.870000000000037</v>
          </cell>
        </row>
        <row r="35">
          <cell r="B35" t="str">
            <v>63276000</v>
          </cell>
          <cell r="E35" t="str">
            <v>Charles Emma(CM)</v>
          </cell>
          <cell r="F35">
            <v>247</v>
          </cell>
          <cell r="G35">
            <v>195</v>
          </cell>
          <cell r="I35">
            <v>0</v>
          </cell>
          <cell r="J35">
            <v>0</v>
          </cell>
          <cell r="L35">
            <v>209</v>
          </cell>
          <cell r="M35">
            <v>165</v>
          </cell>
          <cell r="N35">
            <v>816</v>
          </cell>
          <cell r="P35">
            <v>4.2</v>
          </cell>
          <cell r="Q35">
            <v>3427.2000000000003</v>
          </cell>
          <cell r="R35">
            <v>0</v>
          </cell>
          <cell r="S35">
            <v>3427.2000000000003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B36" t="str">
            <v>58658900</v>
          </cell>
          <cell r="D36" t="str">
            <v>EY459683</v>
          </cell>
          <cell r="E36" t="str">
            <v>Clark Nichola</v>
          </cell>
          <cell r="F36">
            <v>104</v>
          </cell>
          <cell r="G36">
            <v>0</v>
          </cell>
          <cell r="I36">
            <v>56</v>
          </cell>
          <cell r="J36">
            <v>0</v>
          </cell>
          <cell r="L36">
            <v>88</v>
          </cell>
          <cell r="M36">
            <v>0</v>
          </cell>
          <cell r="N36">
            <v>248</v>
          </cell>
          <cell r="P36">
            <v>4.2</v>
          </cell>
          <cell r="Q36">
            <v>1041.6000000000001</v>
          </cell>
          <cell r="R36">
            <v>2679.6</v>
          </cell>
          <cell r="S36">
            <v>-1637.9999999999998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B37" t="str">
            <v>63808400</v>
          </cell>
          <cell r="D37" t="str">
            <v>EY380781</v>
          </cell>
          <cell r="E37" t="str">
            <v>Clarke Lucinda (CM)</v>
          </cell>
          <cell r="F37">
            <v>390</v>
          </cell>
          <cell r="G37">
            <v>390</v>
          </cell>
          <cell r="I37">
            <v>420</v>
          </cell>
          <cell r="J37">
            <v>420</v>
          </cell>
          <cell r="L37">
            <v>330</v>
          </cell>
          <cell r="M37">
            <v>330</v>
          </cell>
          <cell r="N37">
            <v>2280</v>
          </cell>
          <cell r="P37">
            <v>4.2</v>
          </cell>
          <cell r="Q37">
            <v>9576</v>
          </cell>
          <cell r="R37">
            <v>10382.4</v>
          </cell>
          <cell r="S37">
            <v>-806.39999999999964</v>
          </cell>
          <cell r="V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B38" t="str">
            <v>70573500</v>
          </cell>
          <cell r="E38" t="str">
            <v>Clarke Susan (CM)</v>
          </cell>
          <cell r="F38">
            <v>72.55</v>
          </cell>
          <cell r="G38">
            <v>196.14</v>
          </cell>
          <cell r="I38">
            <v>0</v>
          </cell>
          <cell r="J38">
            <v>81</v>
          </cell>
          <cell r="L38">
            <v>0</v>
          </cell>
          <cell r="M38">
            <v>87.6</v>
          </cell>
          <cell r="N38">
            <v>437.28999999999996</v>
          </cell>
          <cell r="P38">
            <v>4.2</v>
          </cell>
          <cell r="Q38">
            <v>1836.6179999999999</v>
          </cell>
          <cell r="R38">
            <v>609</v>
          </cell>
          <cell r="S38">
            <v>1227.6179999999999</v>
          </cell>
          <cell r="V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B39" t="str">
            <v>70427900</v>
          </cell>
          <cell r="E39" t="str">
            <v>Clayton Haley (CM)</v>
          </cell>
          <cell r="F39">
            <v>195</v>
          </cell>
          <cell r="G39">
            <v>117</v>
          </cell>
          <cell r="I39">
            <v>210</v>
          </cell>
          <cell r="J39">
            <v>126</v>
          </cell>
          <cell r="L39">
            <v>165</v>
          </cell>
          <cell r="M39">
            <v>99</v>
          </cell>
          <cell r="N39">
            <v>912</v>
          </cell>
          <cell r="P39">
            <v>4.2</v>
          </cell>
          <cell r="Q39">
            <v>3830.4</v>
          </cell>
          <cell r="R39">
            <v>3830.4</v>
          </cell>
          <cell r="S39">
            <v>0</v>
          </cell>
          <cell r="V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B40" t="str">
            <v>63774200</v>
          </cell>
          <cell r="D40">
            <v>300218</v>
          </cell>
          <cell r="E40" t="str">
            <v>Clement Jane (CM)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P40">
            <v>4.2</v>
          </cell>
          <cell r="Q40">
            <v>0</v>
          </cell>
          <cell r="R40">
            <v>1869</v>
          </cell>
          <cell r="S40">
            <v>-1869</v>
          </cell>
          <cell r="V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B41" t="str">
            <v>62192300</v>
          </cell>
          <cell r="D41" t="str">
            <v>EY424832</v>
          </cell>
          <cell r="E41" t="str">
            <v>Concannon Melanie (CM)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P41">
            <v>4.2</v>
          </cell>
          <cell r="Q41">
            <v>0</v>
          </cell>
          <cell r="R41">
            <v>2842.35</v>
          </cell>
          <cell r="S41">
            <v>-2842.35</v>
          </cell>
          <cell r="V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B42" t="str">
            <v>70123300</v>
          </cell>
          <cell r="D42">
            <v>300322</v>
          </cell>
          <cell r="E42" t="str">
            <v>Coniston Clare (CM)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P42">
            <v>4.2</v>
          </cell>
          <cell r="Q42">
            <v>0</v>
          </cell>
          <cell r="R42">
            <v>3255</v>
          </cell>
          <cell r="S42">
            <v>-3255</v>
          </cell>
          <cell r="V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>33803600</v>
          </cell>
          <cell r="D43" t="str">
            <v>300693</v>
          </cell>
          <cell r="E43" t="str">
            <v xml:space="preserve">Little Fishes - Alison Cook (CM) </v>
          </cell>
          <cell r="F43">
            <v>495</v>
          </cell>
          <cell r="G43">
            <v>586</v>
          </cell>
          <cell r="I43">
            <v>495</v>
          </cell>
          <cell r="J43">
            <v>369</v>
          </cell>
          <cell r="L43">
            <v>495</v>
          </cell>
          <cell r="M43">
            <v>445.5</v>
          </cell>
          <cell r="N43">
            <v>2885.5</v>
          </cell>
          <cell r="P43">
            <v>4.26</v>
          </cell>
          <cell r="Q43">
            <v>12292.23</v>
          </cell>
          <cell r="R43">
            <v>16254.7</v>
          </cell>
          <cell r="S43">
            <v>-3962.4700000000012</v>
          </cell>
          <cell r="V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5.9999999999999609E-2</v>
          </cell>
          <cell r="AD43">
            <v>29.699999999999807</v>
          </cell>
          <cell r="AE43">
            <v>35.159999999999769</v>
          </cell>
        </row>
        <row r="44">
          <cell r="B44" t="str">
            <v>55130000</v>
          </cell>
          <cell r="D44" t="str">
            <v>EY390927</v>
          </cell>
          <cell r="E44" t="str">
            <v>Cooper Christine</v>
          </cell>
          <cell r="F44">
            <v>676</v>
          </cell>
          <cell r="G44">
            <v>455</v>
          </cell>
          <cell r="I44">
            <v>364</v>
          </cell>
          <cell r="J44">
            <v>420</v>
          </cell>
          <cell r="L44">
            <v>473</v>
          </cell>
          <cell r="M44">
            <v>385</v>
          </cell>
          <cell r="N44">
            <v>2773</v>
          </cell>
          <cell r="P44">
            <v>4.2</v>
          </cell>
          <cell r="Q44">
            <v>11646.6</v>
          </cell>
          <cell r="R44">
            <v>14582.4</v>
          </cell>
          <cell r="S44">
            <v>-2935.7999999999993</v>
          </cell>
          <cell r="V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>62029300</v>
          </cell>
          <cell r="D45" t="str">
            <v>EY431952</v>
          </cell>
          <cell r="E45" t="str">
            <v>Cox Rachel Lindsey</v>
          </cell>
          <cell r="F45">
            <v>499</v>
          </cell>
          <cell r="G45">
            <v>417.5</v>
          </cell>
          <cell r="I45">
            <v>210</v>
          </cell>
          <cell r="J45">
            <v>308</v>
          </cell>
          <cell r="L45">
            <v>253</v>
          </cell>
          <cell r="M45">
            <v>165</v>
          </cell>
          <cell r="N45">
            <v>1852.5</v>
          </cell>
          <cell r="P45">
            <v>4.2</v>
          </cell>
          <cell r="Q45">
            <v>7780.5</v>
          </cell>
          <cell r="R45">
            <v>5401.2</v>
          </cell>
          <cell r="S45">
            <v>2379.3000000000002</v>
          </cell>
          <cell r="V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>59441800</v>
          </cell>
          <cell r="D46" t="str">
            <v>EY460630</v>
          </cell>
          <cell r="E46" t="str">
            <v>Crownshaw Gemma</v>
          </cell>
          <cell r="F46">
            <v>585</v>
          </cell>
          <cell r="G46">
            <v>390</v>
          </cell>
          <cell r="I46">
            <v>420</v>
          </cell>
          <cell r="J46">
            <v>420</v>
          </cell>
          <cell r="L46">
            <v>495</v>
          </cell>
          <cell r="M46">
            <v>330</v>
          </cell>
          <cell r="N46">
            <v>2640</v>
          </cell>
          <cell r="P46">
            <v>4.2</v>
          </cell>
          <cell r="Q46">
            <v>11088</v>
          </cell>
          <cell r="R46">
            <v>6552</v>
          </cell>
          <cell r="S46">
            <v>4536</v>
          </cell>
          <cell r="V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B47" t="str">
            <v>70211000</v>
          </cell>
          <cell r="D47" t="str">
            <v>EY410211</v>
          </cell>
          <cell r="E47" t="str">
            <v>Cundy Rachel (CM)</v>
          </cell>
          <cell r="F47">
            <v>320</v>
          </cell>
          <cell r="G47">
            <v>307</v>
          </cell>
          <cell r="I47">
            <v>37</v>
          </cell>
          <cell r="J47">
            <v>37</v>
          </cell>
          <cell r="L47">
            <v>195</v>
          </cell>
          <cell r="M47">
            <v>184</v>
          </cell>
          <cell r="N47">
            <v>1080</v>
          </cell>
          <cell r="P47">
            <v>4.2</v>
          </cell>
          <cell r="Q47">
            <v>4536</v>
          </cell>
          <cell r="R47">
            <v>936.6</v>
          </cell>
          <cell r="S47">
            <v>3599.4</v>
          </cell>
          <cell r="V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B48" t="str">
            <v>70468400</v>
          </cell>
          <cell r="E48" t="str">
            <v>Dale Amanda (CM)</v>
          </cell>
          <cell r="F48">
            <v>195</v>
          </cell>
          <cell r="G48">
            <v>195</v>
          </cell>
          <cell r="I48">
            <v>0</v>
          </cell>
          <cell r="J48">
            <v>0</v>
          </cell>
          <cell r="L48">
            <v>165</v>
          </cell>
          <cell r="M48">
            <v>165</v>
          </cell>
          <cell r="N48">
            <v>720</v>
          </cell>
          <cell r="P48">
            <v>4.2</v>
          </cell>
          <cell r="Q48">
            <v>3024</v>
          </cell>
          <cell r="R48">
            <v>1512</v>
          </cell>
          <cell r="S48">
            <v>1512</v>
          </cell>
          <cell r="V48">
            <v>0</v>
          </cell>
          <cell r="Y48">
            <v>0</v>
          </cell>
          <cell r="Z48">
            <v>0</v>
          </cell>
          <cell r="AA48">
            <v>195</v>
          </cell>
          <cell r="AB48">
            <v>103.35000000000001</v>
          </cell>
          <cell r="AC48">
            <v>0</v>
          </cell>
          <cell r="AD48">
            <v>0</v>
          </cell>
          <cell r="AE48">
            <v>0</v>
          </cell>
        </row>
        <row r="49">
          <cell r="B49" t="str">
            <v>54566000</v>
          </cell>
          <cell r="D49" t="str">
            <v>EY461696</v>
          </cell>
          <cell r="E49" t="str">
            <v>Denton Lynn (CM)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P49">
            <v>4.2</v>
          </cell>
          <cell r="Q49">
            <v>0</v>
          </cell>
          <cell r="R49">
            <v>3628.8</v>
          </cell>
          <cell r="S49">
            <v>-3628.8</v>
          </cell>
          <cell r="V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B50" t="str">
            <v>70525400</v>
          </cell>
          <cell r="E50" t="str">
            <v>Dickson Paula (CM)</v>
          </cell>
          <cell r="F50">
            <v>195</v>
          </cell>
          <cell r="G50">
            <v>0</v>
          </cell>
          <cell r="I50">
            <v>210</v>
          </cell>
          <cell r="J50">
            <v>42</v>
          </cell>
          <cell r="L50">
            <v>165</v>
          </cell>
          <cell r="M50">
            <v>33</v>
          </cell>
          <cell r="N50">
            <v>645</v>
          </cell>
          <cell r="P50">
            <v>4.2</v>
          </cell>
          <cell r="Q50">
            <v>2709</v>
          </cell>
          <cell r="R50">
            <v>1890</v>
          </cell>
          <cell r="S50">
            <v>819</v>
          </cell>
          <cell r="V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B51" t="str">
            <v>70204300</v>
          </cell>
          <cell r="D51" t="str">
            <v>CA000017</v>
          </cell>
          <cell r="E51" t="str">
            <v>Duncombe Gemma (CMA)</v>
          </cell>
          <cell r="F51">
            <v>0</v>
          </cell>
          <cell r="G51">
            <v>0</v>
          </cell>
          <cell r="I51">
            <v>225</v>
          </cell>
          <cell r="J51">
            <v>213</v>
          </cell>
          <cell r="L51">
            <v>0</v>
          </cell>
          <cell r="M51">
            <v>0</v>
          </cell>
          <cell r="N51">
            <v>438</v>
          </cell>
          <cell r="P51">
            <v>4.2</v>
          </cell>
          <cell r="Q51">
            <v>1839.6000000000001</v>
          </cell>
          <cell r="R51">
            <v>4863.6000000000004</v>
          </cell>
          <cell r="S51">
            <v>-3024</v>
          </cell>
          <cell r="V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B52" t="str">
            <v>56961600</v>
          </cell>
          <cell r="D52" t="str">
            <v>EY397477</v>
          </cell>
          <cell r="E52" t="str">
            <v>Dyball Helen</v>
          </cell>
          <cell r="F52">
            <v>0</v>
          </cell>
          <cell r="G52">
            <v>216</v>
          </cell>
          <cell r="I52">
            <v>0</v>
          </cell>
          <cell r="J52">
            <v>192</v>
          </cell>
          <cell r="L52">
            <v>0</v>
          </cell>
          <cell r="M52">
            <v>156</v>
          </cell>
          <cell r="N52">
            <v>564</v>
          </cell>
          <cell r="P52">
            <v>4.2</v>
          </cell>
          <cell r="Q52">
            <v>2368.8000000000002</v>
          </cell>
          <cell r="R52">
            <v>1440.6</v>
          </cell>
          <cell r="S52">
            <v>928.20000000000027</v>
          </cell>
          <cell r="V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B53" t="str">
            <v>64710200</v>
          </cell>
          <cell r="D53" t="str">
            <v>EY546280</v>
          </cell>
          <cell r="E53" t="str">
            <v>Edwards Michaela (CM)</v>
          </cell>
          <cell r="F53">
            <v>105</v>
          </cell>
          <cell r="G53">
            <v>195</v>
          </cell>
          <cell r="I53">
            <v>0</v>
          </cell>
          <cell r="J53">
            <v>0</v>
          </cell>
          <cell r="L53">
            <v>0</v>
          </cell>
          <cell r="M53">
            <v>165</v>
          </cell>
          <cell r="N53">
            <v>465</v>
          </cell>
          <cell r="P53">
            <v>4.2</v>
          </cell>
          <cell r="Q53">
            <v>1953</v>
          </cell>
          <cell r="R53">
            <v>3024</v>
          </cell>
          <cell r="S53">
            <v>-1071</v>
          </cell>
          <cell r="V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B54" t="str">
            <v>63330500</v>
          </cell>
          <cell r="D54" t="str">
            <v>EY472053</v>
          </cell>
          <cell r="E54" t="str">
            <v>Edwards Stephanie (CM)</v>
          </cell>
          <cell r="F54">
            <v>250.8</v>
          </cell>
          <cell r="G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250.8</v>
          </cell>
          <cell r="P54">
            <v>4.2</v>
          </cell>
          <cell r="Q54">
            <v>1053.3600000000001</v>
          </cell>
          <cell r="R54">
            <v>2721.6</v>
          </cell>
          <cell r="S54">
            <v>-1668.2399999999998</v>
          </cell>
          <cell r="V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B55" t="str">
            <v>70286200</v>
          </cell>
          <cell r="D55" t="str">
            <v>EY431704</v>
          </cell>
          <cell r="E55" t="str">
            <v>Ellis Jayne (CM)</v>
          </cell>
          <cell r="F55">
            <v>234</v>
          </cell>
          <cell r="G55">
            <v>162.5</v>
          </cell>
          <cell r="I55">
            <v>56</v>
          </cell>
          <cell r="J55">
            <v>504</v>
          </cell>
          <cell r="L55">
            <v>33</v>
          </cell>
          <cell r="M55">
            <v>231</v>
          </cell>
          <cell r="N55">
            <v>1220.5</v>
          </cell>
          <cell r="P55">
            <v>4.2</v>
          </cell>
          <cell r="Q55">
            <v>5126.1000000000004</v>
          </cell>
          <cell r="R55">
            <v>10344.6</v>
          </cell>
          <cell r="S55">
            <v>-5218.5</v>
          </cell>
          <cell r="V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B56" t="str">
            <v>70355100</v>
          </cell>
          <cell r="E56" t="str">
            <v>Elmi Khadra (CMA)</v>
          </cell>
          <cell r="F56">
            <v>195</v>
          </cell>
          <cell r="G56">
            <v>0</v>
          </cell>
          <cell r="I56">
            <v>180</v>
          </cell>
          <cell r="J56">
            <v>0</v>
          </cell>
          <cell r="L56">
            <v>165</v>
          </cell>
          <cell r="M56">
            <v>0</v>
          </cell>
          <cell r="N56">
            <v>540</v>
          </cell>
          <cell r="P56">
            <v>4.4300000000000006</v>
          </cell>
          <cell r="Q56">
            <v>2392.2000000000003</v>
          </cell>
          <cell r="R56">
            <v>1522.8000000000002</v>
          </cell>
          <cell r="S56">
            <v>869.40000000000009</v>
          </cell>
          <cell r="V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0.23000000000000043</v>
          </cell>
          <cell r="AD56">
            <v>44.85000000000008</v>
          </cell>
          <cell r="AE56">
            <v>0</v>
          </cell>
        </row>
        <row r="57">
          <cell r="B57" t="str">
            <v>70660100</v>
          </cell>
          <cell r="E57" t="str">
            <v>Eluned Anglesea (CMA)</v>
          </cell>
          <cell r="F57">
            <v>0</v>
          </cell>
          <cell r="G57">
            <v>96</v>
          </cell>
          <cell r="I57">
            <v>0</v>
          </cell>
          <cell r="J57">
            <v>0</v>
          </cell>
          <cell r="L57">
            <v>0</v>
          </cell>
          <cell r="M57">
            <v>45.5</v>
          </cell>
          <cell r="N57">
            <v>141.5</v>
          </cell>
          <cell r="P57">
            <v>4.2</v>
          </cell>
          <cell r="Q57">
            <v>594.30000000000007</v>
          </cell>
          <cell r="R57">
            <v>0</v>
          </cell>
          <cell r="S57">
            <v>594.30000000000007</v>
          </cell>
          <cell r="V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B58" t="str">
            <v>70658500</v>
          </cell>
          <cell r="E58" t="str">
            <v xml:space="preserve"> Essa Raqia (CMA)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4.2</v>
          </cell>
          <cell r="Q58">
            <v>0</v>
          </cell>
          <cell r="R58">
            <v>0</v>
          </cell>
          <cell r="S58">
            <v>0</v>
          </cell>
          <cell r="V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B59" t="str">
            <v>70030500</v>
          </cell>
          <cell r="D59">
            <v>324638</v>
          </cell>
          <cell r="E59" t="str">
            <v>Ferris Dawn (CM)</v>
          </cell>
          <cell r="F59">
            <v>0</v>
          </cell>
          <cell r="G59">
            <v>195</v>
          </cell>
          <cell r="I59">
            <v>0</v>
          </cell>
          <cell r="J59">
            <v>0</v>
          </cell>
          <cell r="L59">
            <v>0</v>
          </cell>
          <cell r="M59">
            <v>90</v>
          </cell>
          <cell r="N59">
            <v>285</v>
          </cell>
          <cell r="P59">
            <v>4.2</v>
          </cell>
          <cell r="Q59">
            <v>1197</v>
          </cell>
          <cell r="R59">
            <v>0</v>
          </cell>
          <cell r="S59">
            <v>1197</v>
          </cell>
          <cell r="V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>62749300</v>
          </cell>
          <cell r="D60" t="str">
            <v>EY490319</v>
          </cell>
          <cell r="E60" t="str">
            <v>Fisher Samantha (Sam's Little Fishes) (CM)</v>
          </cell>
          <cell r="F60">
            <v>390</v>
          </cell>
          <cell r="G60">
            <v>195</v>
          </cell>
          <cell r="I60">
            <v>210</v>
          </cell>
          <cell r="J60">
            <v>210</v>
          </cell>
          <cell r="L60">
            <v>225</v>
          </cell>
          <cell r="M60">
            <v>60</v>
          </cell>
          <cell r="N60">
            <v>1290</v>
          </cell>
          <cell r="P60">
            <v>4.2</v>
          </cell>
          <cell r="Q60">
            <v>5418</v>
          </cell>
          <cell r="R60">
            <v>5695.2</v>
          </cell>
          <cell r="S60">
            <v>-277.19999999999982</v>
          </cell>
          <cell r="V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>64377700</v>
          </cell>
          <cell r="D61" t="str">
            <v>EY395832</v>
          </cell>
          <cell r="E61" t="str">
            <v>Flannery Michelle (CM)</v>
          </cell>
          <cell r="F61">
            <v>195</v>
          </cell>
          <cell r="G61">
            <v>156</v>
          </cell>
          <cell r="I61">
            <v>0</v>
          </cell>
          <cell r="J61">
            <v>210</v>
          </cell>
          <cell r="L61">
            <v>165</v>
          </cell>
          <cell r="M61">
            <v>88</v>
          </cell>
          <cell r="N61">
            <v>814</v>
          </cell>
          <cell r="P61">
            <v>4.2</v>
          </cell>
          <cell r="Q61">
            <v>3418.8</v>
          </cell>
          <cell r="R61">
            <v>1575</v>
          </cell>
          <cell r="S61">
            <v>1843.8000000000002</v>
          </cell>
          <cell r="V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>70302800</v>
          </cell>
          <cell r="E62" t="str">
            <v>Fox Beverley (CM)</v>
          </cell>
          <cell r="F62">
            <v>0</v>
          </cell>
          <cell r="G62">
            <v>0</v>
          </cell>
          <cell r="I62">
            <v>126</v>
          </cell>
          <cell r="J62">
            <v>91</v>
          </cell>
          <cell r="L62">
            <v>99</v>
          </cell>
          <cell r="M62">
            <v>52</v>
          </cell>
          <cell r="N62">
            <v>368</v>
          </cell>
          <cell r="P62">
            <v>4.2</v>
          </cell>
          <cell r="Q62">
            <v>1545.6000000000001</v>
          </cell>
          <cell r="R62">
            <v>3935.4</v>
          </cell>
          <cell r="S62">
            <v>-2389.8000000000002</v>
          </cell>
          <cell r="V62">
            <v>6.5</v>
          </cell>
          <cell r="W62">
            <v>4.1399999999999997</v>
          </cell>
          <cell r="X62">
            <v>26.909999999999997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>70434300</v>
          </cell>
          <cell r="E63" t="str">
            <v>Gervis Joanne (CM)</v>
          </cell>
          <cell r="F63">
            <v>289</v>
          </cell>
          <cell r="G63">
            <v>289</v>
          </cell>
          <cell r="I63">
            <v>255</v>
          </cell>
          <cell r="J63">
            <v>255</v>
          </cell>
          <cell r="L63">
            <v>240</v>
          </cell>
          <cell r="M63">
            <v>168</v>
          </cell>
          <cell r="N63">
            <v>1496</v>
          </cell>
          <cell r="P63">
            <v>4.2</v>
          </cell>
          <cell r="Q63">
            <v>6283.2</v>
          </cell>
          <cell r="R63">
            <v>4872</v>
          </cell>
          <cell r="S63">
            <v>1411.1999999999998</v>
          </cell>
          <cell r="V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>59322300</v>
          </cell>
          <cell r="D64" t="str">
            <v>EY443831</v>
          </cell>
          <cell r="E64" t="str">
            <v>Gillett Trudie</v>
          </cell>
          <cell r="F64">
            <v>0</v>
          </cell>
          <cell r="G64">
            <v>0</v>
          </cell>
          <cell r="I64">
            <v>0</v>
          </cell>
          <cell r="J64">
            <v>180</v>
          </cell>
          <cell r="L64">
            <v>0</v>
          </cell>
          <cell r="M64">
            <v>0</v>
          </cell>
          <cell r="N64">
            <v>180</v>
          </cell>
          <cell r="P64">
            <v>4.2</v>
          </cell>
          <cell r="Q64">
            <v>756</v>
          </cell>
          <cell r="R64">
            <v>2268</v>
          </cell>
          <cell r="S64">
            <v>-1512</v>
          </cell>
          <cell r="V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>64549000</v>
          </cell>
          <cell r="D65">
            <v>300085</v>
          </cell>
          <cell r="E65" t="str">
            <v>Gourvenec Julie (CM)</v>
          </cell>
          <cell r="F65">
            <v>507</v>
          </cell>
          <cell r="G65">
            <v>195</v>
          </cell>
          <cell r="I65">
            <v>336</v>
          </cell>
          <cell r="J65">
            <v>0</v>
          </cell>
          <cell r="L65">
            <v>99</v>
          </cell>
          <cell r="M65">
            <v>0</v>
          </cell>
          <cell r="N65">
            <v>1137</v>
          </cell>
          <cell r="P65">
            <v>4.2</v>
          </cell>
          <cell r="Q65">
            <v>4775.4000000000005</v>
          </cell>
          <cell r="R65">
            <v>5149.2</v>
          </cell>
          <cell r="S65">
            <v>-373.79999999999927</v>
          </cell>
          <cell r="V65">
            <v>0</v>
          </cell>
          <cell r="Y65">
            <v>77</v>
          </cell>
          <cell r="Z65">
            <v>323.40000000000003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>63372800</v>
          </cell>
          <cell r="D66" t="str">
            <v>EY481928</v>
          </cell>
          <cell r="E66" t="str">
            <v>Groves Stephanie (CM)</v>
          </cell>
          <cell r="F66">
            <v>0</v>
          </cell>
          <cell r="G66">
            <v>0</v>
          </cell>
          <cell r="I66">
            <v>0</v>
          </cell>
          <cell r="J66">
            <v>75</v>
          </cell>
          <cell r="L66">
            <v>0</v>
          </cell>
          <cell r="M66">
            <v>0</v>
          </cell>
          <cell r="N66">
            <v>75</v>
          </cell>
          <cell r="P66">
            <v>4.57</v>
          </cell>
          <cell r="Q66">
            <v>342.75</v>
          </cell>
          <cell r="R66">
            <v>3510.6</v>
          </cell>
          <cell r="S66">
            <v>-3167.85</v>
          </cell>
          <cell r="V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0.37000000000000011</v>
          </cell>
          <cell r="AD66">
            <v>0</v>
          </cell>
          <cell r="AE66">
            <v>0</v>
          </cell>
        </row>
        <row r="67">
          <cell r="B67" t="str">
            <v>64328200</v>
          </cell>
          <cell r="D67" t="str">
            <v>EY216996</v>
          </cell>
          <cell r="E67" t="str">
            <v>Grayson Carole (CM)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P67">
            <v>4.42</v>
          </cell>
          <cell r="Q67">
            <v>0</v>
          </cell>
          <cell r="R67">
            <v>5519.5300000000007</v>
          </cell>
          <cell r="S67">
            <v>-5519.5300000000007</v>
          </cell>
          <cell r="V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0.21999999999999975</v>
          </cell>
          <cell r="AD67">
            <v>0</v>
          </cell>
          <cell r="AE67">
            <v>0</v>
          </cell>
        </row>
        <row r="68">
          <cell r="B68" t="str">
            <v>70374200</v>
          </cell>
          <cell r="E68" t="str">
            <v>Green Charlotte (CM)</v>
          </cell>
          <cell r="F68">
            <v>150</v>
          </cell>
          <cell r="G68">
            <v>0</v>
          </cell>
          <cell r="I68">
            <v>203</v>
          </cell>
          <cell r="J68">
            <v>0</v>
          </cell>
          <cell r="L68">
            <v>142.5</v>
          </cell>
          <cell r="M68">
            <v>0</v>
          </cell>
          <cell r="N68">
            <v>495.5</v>
          </cell>
          <cell r="P68">
            <v>4.2</v>
          </cell>
          <cell r="Q68">
            <v>2081.1</v>
          </cell>
          <cell r="R68">
            <v>1898.4</v>
          </cell>
          <cell r="S68">
            <v>182.69999999999982</v>
          </cell>
          <cell r="V68">
            <v>0</v>
          </cell>
          <cell r="Y68">
            <v>96</v>
          </cell>
          <cell r="Z68">
            <v>403.20000000000005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B69" t="str">
            <v>63387400</v>
          </cell>
          <cell r="D69" t="str">
            <v>EY493281</v>
          </cell>
          <cell r="E69" t="str">
            <v>Gresham Kerry (CM)</v>
          </cell>
          <cell r="F69">
            <v>390</v>
          </cell>
          <cell r="G69">
            <v>360.75</v>
          </cell>
          <cell r="I69">
            <v>420</v>
          </cell>
          <cell r="J69">
            <v>389</v>
          </cell>
          <cell r="L69">
            <v>330</v>
          </cell>
          <cell r="M69">
            <v>305.25</v>
          </cell>
          <cell r="N69">
            <v>2195</v>
          </cell>
          <cell r="P69">
            <v>4.54</v>
          </cell>
          <cell r="Q69">
            <v>9965.2999999999993</v>
          </cell>
          <cell r="R69">
            <v>15059.19</v>
          </cell>
          <cell r="S69">
            <v>-5093.8900000000012</v>
          </cell>
          <cell r="V69">
            <v>0</v>
          </cell>
          <cell r="Y69">
            <v>0</v>
          </cell>
          <cell r="Z69">
            <v>0</v>
          </cell>
          <cell r="AA69">
            <v>195</v>
          </cell>
          <cell r="AB69">
            <v>103.35000000000001</v>
          </cell>
          <cell r="AC69">
            <v>0.33999999999999986</v>
          </cell>
          <cell r="AD69">
            <v>132.59999999999994</v>
          </cell>
          <cell r="AE69">
            <v>122.65499999999994</v>
          </cell>
        </row>
        <row r="70">
          <cell r="B70" t="str">
            <v>70664300</v>
          </cell>
          <cell r="E70" t="str">
            <v>Glynis Groves (CM)</v>
          </cell>
          <cell r="F70">
            <v>0</v>
          </cell>
          <cell r="G70">
            <v>195</v>
          </cell>
          <cell r="I70">
            <v>0</v>
          </cell>
          <cell r="J70">
            <v>0</v>
          </cell>
          <cell r="L70">
            <v>0</v>
          </cell>
          <cell r="M70">
            <v>165</v>
          </cell>
          <cell r="N70">
            <v>360</v>
          </cell>
          <cell r="P70">
            <v>4.2</v>
          </cell>
          <cell r="Q70">
            <v>1512</v>
          </cell>
          <cell r="R70">
            <v>0</v>
          </cell>
          <cell r="S70">
            <v>1512</v>
          </cell>
          <cell r="V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B71" t="str">
            <v>59876400</v>
          </cell>
          <cell r="D71" t="str">
            <v>EY430442</v>
          </cell>
          <cell r="E71" t="str">
            <v>Groves Lyndsey (CM)</v>
          </cell>
          <cell r="F71">
            <v>195</v>
          </cell>
          <cell r="G71">
            <v>195</v>
          </cell>
          <cell r="I71">
            <v>210</v>
          </cell>
          <cell r="J71">
            <v>0</v>
          </cell>
          <cell r="L71">
            <v>0</v>
          </cell>
          <cell r="M71">
            <v>0</v>
          </cell>
          <cell r="N71">
            <v>600</v>
          </cell>
          <cell r="P71">
            <v>4.6400000000000006</v>
          </cell>
          <cell r="Q71">
            <v>2784.0000000000005</v>
          </cell>
          <cell r="R71">
            <v>1778.7</v>
          </cell>
          <cell r="S71">
            <v>1005.3000000000004</v>
          </cell>
          <cell r="V71">
            <v>0</v>
          </cell>
          <cell r="Y71">
            <v>0</v>
          </cell>
          <cell r="Z71">
            <v>0</v>
          </cell>
          <cell r="AA71">
            <v>195</v>
          </cell>
          <cell r="AB71">
            <v>103.35000000000001</v>
          </cell>
          <cell r="AC71">
            <v>0.44000000000000039</v>
          </cell>
          <cell r="AD71">
            <v>85.800000000000082</v>
          </cell>
          <cell r="AE71">
            <v>85.800000000000082</v>
          </cell>
        </row>
        <row r="72">
          <cell r="B72" t="str">
            <v>61566000</v>
          </cell>
          <cell r="D72" t="str">
            <v>300526</v>
          </cell>
          <cell r="E72" t="str">
            <v>Haigh Tracy-Jane</v>
          </cell>
          <cell r="F72">
            <v>260</v>
          </cell>
          <cell r="G72">
            <v>195</v>
          </cell>
          <cell r="I72">
            <v>154</v>
          </cell>
          <cell r="J72">
            <v>0</v>
          </cell>
          <cell r="L72">
            <v>121</v>
          </cell>
          <cell r="M72">
            <v>0</v>
          </cell>
          <cell r="N72">
            <v>730</v>
          </cell>
          <cell r="P72">
            <v>4.2</v>
          </cell>
          <cell r="Q72">
            <v>3066</v>
          </cell>
          <cell r="R72">
            <v>8538.6</v>
          </cell>
          <cell r="S72">
            <v>-5472.6</v>
          </cell>
          <cell r="V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B73" t="str">
            <v>64652300</v>
          </cell>
          <cell r="D73" t="str">
            <v>EY282038</v>
          </cell>
          <cell r="E73" t="str">
            <v>Hall Kerry (CM)</v>
          </cell>
          <cell r="F73">
            <v>195</v>
          </cell>
          <cell r="G73">
            <v>663</v>
          </cell>
          <cell r="I73">
            <v>0</v>
          </cell>
          <cell r="J73">
            <v>504</v>
          </cell>
          <cell r="L73">
            <v>165</v>
          </cell>
          <cell r="M73">
            <v>561</v>
          </cell>
          <cell r="N73">
            <v>2088</v>
          </cell>
          <cell r="P73">
            <v>4.2</v>
          </cell>
          <cell r="Q73">
            <v>8769.6</v>
          </cell>
          <cell r="R73">
            <v>4838.3999999999996</v>
          </cell>
          <cell r="S73">
            <v>3931.2000000000007</v>
          </cell>
          <cell r="V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>58749500</v>
          </cell>
          <cell r="D74" t="str">
            <v>EY445221</v>
          </cell>
          <cell r="E74" t="str">
            <v>Halliday Elinor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P74">
            <v>4.2</v>
          </cell>
          <cell r="Q74">
            <v>0</v>
          </cell>
          <cell r="R74">
            <v>323.07</v>
          </cell>
          <cell r="S74">
            <v>-323.07</v>
          </cell>
          <cell r="V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>70667600</v>
          </cell>
          <cell r="E75" t="str">
            <v>Hammonds Nancy (CM)</v>
          </cell>
          <cell r="F75">
            <v>230.47</v>
          </cell>
          <cell r="G75">
            <v>230.47</v>
          </cell>
          <cell r="I75">
            <v>0</v>
          </cell>
          <cell r="J75">
            <v>0</v>
          </cell>
          <cell r="L75">
            <v>72.72</v>
          </cell>
          <cell r="M75">
            <v>0</v>
          </cell>
          <cell r="N75">
            <v>533.66</v>
          </cell>
          <cell r="P75">
            <v>4.2</v>
          </cell>
          <cell r="Q75">
            <v>2241.3719999999998</v>
          </cell>
          <cell r="R75">
            <v>0</v>
          </cell>
          <cell r="S75">
            <v>2241.3719999999998</v>
          </cell>
          <cell r="V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>54104500</v>
          </cell>
          <cell r="D76" t="str">
            <v>EY388963</v>
          </cell>
          <cell r="E76" t="str">
            <v>Hayes Sarah (CM)</v>
          </cell>
          <cell r="F76">
            <v>780</v>
          </cell>
          <cell r="G76">
            <v>585</v>
          </cell>
          <cell r="I76">
            <v>210</v>
          </cell>
          <cell r="J76">
            <v>210</v>
          </cell>
          <cell r="L76">
            <v>495</v>
          </cell>
          <cell r="M76">
            <v>330</v>
          </cell>
          <cell r="N76">
            <v>2610</v>
          </cell>
          <cell r="P76">
            <v>4.2</v>
          </cell>
          <cell r="Q76">
            <v>10962</v>
          </cell>
          <cell r="R76">
            <v>3969</v>
          </cell>
          <cell r="S76">
            <v>6993</v>
          </cell>
          <cell r="V76">
            <v>0</v>
          </cell>
          <cell r="Y76">
            <v>0</v>
          </cell>
          <cell r="Z76">
            <v>0</v>
          </cell>
          <cell r="AA76">
            <v>195</v>
          </cell>
          <cell r="AB76">
            <v>103.35000000000001</v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>64576000</v>
          </cell>
          <cell r="D77" t="str">
            <v>CA000017</v>
          </cell>
          <cell r="E77" t="str">
            <v>Haynes Helen (CM)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P77">
            <v>4.2</v>
          </cell>
          <cell r="Q77">
            <v>0</v>
          </cell>
          <cell r="R77">
            <v>403.2</v>
          </cell>
          <cell r="S77">
            <v>-403.2</v>
          </cell>
          <cell r="V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>70374000</v>
          </cell>
          <cell r="E78" t="str">
            <v>Herbert Millie Jade (CM)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P78">
            <v>4.2</v>
          </cell>
          <cell r="Q78">
            <v>0</v>
          </cell>
          <cell r="R78">
            <v>6048</v>
          </cell>
          <cell r="S78">
            <v>-6048</v>
          </cell>
          <cell r="V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B79" t="str">
            <v>70396000</v>
          </cell>
          <cell r="E79" t="str">
            <v>Hicks Beverley (CM)</v>
          </cell>
          <cell r="F79">
            <v>390</v>
          </cell>
          <cell r="G79">
            <v>390</v>
          </cell>
          <cell r="I79">
            <v>420</v>
          </cell>
          <cell r="J79">
            <v>345</v>
          </cell>
          <cell r="L79">
            <v>330</v>
          </cell>
          <cell r="M79">
            <v>330</v>
          </cell>
          <cell r="N79">
            <v>2205</v>
          </cell>
          <cell r="P79">
            <v>4.5600000000000005</v>
          </cell>
          <cell r="Q79">
            <v>10054.800000000001</v>
          </cell>
          <cell r="R79">
            <v>6817.8</v>
          </cell>
          <cell r="S79">
            <v>3237.0000000000009</v>
          </cell>
          <cell r="V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0.36000000000000032</v>
          </cell>
          <cell r="AD79">
            <v>140.40000000000012</v>
          </cell>
          <cell r="AE79">
            <v>140.40000000000012</v>
          </cell>
        </row>
        <row r="80">
          <cell r="B80" t="str">
            <v>70071800</v>
          </cell>
          <cell r="D80">
            <v>503489</v>
          </cell>
          <cell r="E80" t="str">
            <v>Higton-Shirt Joanne (CM)</v>
          </cell>
          <cell r="F80">
            <v>0</v>
          </cell>
          <cell r="G80">
            <v>239.4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239.4</v>
          </cell>
          <cell r="P80">
            <v>4.2</v>
          </cell>
          <cell r="Q80">
            <v>1005.48</v>
          </cell>
          <cell r="R80">
            <v>3444</v>
          </cell>
          <cell r="S80">
            <v>-2438.52</v>
          </cell>
          <cell r="V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</row>
        <row r="81">
          <cell r="B81" t="str">
            <v>64699500</v>
          </cell>
          <cell r="D81" t="str">
            <v>EY491760</v>
          </cell>
          <cell r="E81" t="str">
            <v>Hiley Samantha (CM)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P81">
            <v>4.2</v>
          </cell>
          <cell r="Q81">
            <v>0</v>
          </cell>
          <cell r="R81">
            <v>1411.2</v>
          </cell>
          <cell r="S81">
            <v>-1411.2</v>
          </cell>
          <cell r="V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B82" t="str">
            <v>70096000</v>
          </cell>
          <cell r="D82" t="str">
            <v>EY478475</v>
          </cell>
          <cell r="E82" t="str">
            <v>Hill Victoria (CM)</v>
          </cell>
          <cell r="F82">
            <v>195</v>
          </cell>
          <cell r="G82">
            <v>411.09</v>
          </cell>
          <cell r="I82">
            <v>60</v>
          </cell>
          <cell r="J82">
            <v>144</v>
          </cell>
          <cell r="L82">
            <v>199.97</v>
          </cell>
          <cell r="M82">
            <v>329.97</v>
          </cell>
          <cell r="N82">
            <v>1340.03</v>
          </cell>
          <cell r="P82">
            <v>4.2</v>
          </cell>
          <cell r="Q82">
            <v>5628.1260000000002</v>
          </cell>
          <cell r="R82">
            <v>5107.2</v>
          </cell>
          <cell r="S82">
            <v>520.92600000000039</v>
          </cell>
          <cell r="V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B83" t="str">
            <v>70063900</v>
          </cell>
          <cell r="D83" t="str">
            <v>EY473911</v>
          </cell>
          <cell r="E83" t="str">
            <v>Horner Rachel (CM)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P83">
            <v>4.42</v>
          </cell>
          <cell r="Q83">
            <v>0</v>
          </cell>
          <cell r="R83">
            <v>4773.6000000000004</v>
          </cell>
          <cell r="S83">
            <v>-4773.6000000000004</v>
          </cell>
          <cell r="V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0.21999999999999975</v>
          </cell>
          <cell r="AD83">
            <v>0</v>
          </cell>
          <cell r="AE83">
            <v>0</v>
          </cell>
        </row>
        <row r="84">
          <cell r="B84" t="str">
            <v>58214600</v>
          </cell>
          <cell r="D84" t="str">
            <v>EY310848</v>
          </cell>
          <cell r="E84" t="str">
            <v>Horada-Bradnum Jayne Louise(CM)</v>
          </cell>
          <cell r="F84">
            <v>195</v>
          </cell>
          <cell r="G84">
            <v>195</v>
          </cell>
          <cell r="I84">
            <v>0</v>
          </cell>
          <cell r="J84">
            <v>0</v>
          </cell>
          <cell r="L84">
            <v>165</v>
          </cell>
          <cell r="M84">
            <v>0</v>
          </cell>
          <cell r="N84">
            <v>555</v>
          </cell>
          <cell r="P84">
            <v>4.2</v>
          </cell>
          <cell r="Q84">
            <v>2331</v>
          </cell>
          <cell r="R84">
            <v>0</v>
          </cell>
          <cell r="S84">
            <v>2331</v>
          </cell>
          <cell r="V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B85" t="str">
            <v>64733700</v>
          </cell>
          <cell r="D85">
            <v>300091</v>
          </cell>
          <cell r="E85" t="str">
            <v>Hubbard Christine (CM)</v>
          </cell>
          <cell r="F85">
            <v>195</v>
          </cell>
          <cell r="G85">
            <v>195</v>
          </cell>
          <cell r="I85">
            <v>0</v>
          </cell>
          <cell r="J85">
            <v>45</v>
          </cell>
          <cell r="L85">
            <v>0</v>
          </cell>
          <cell r="M85">
            <v>0</v>
          </cell>
          <cell r="N85">
            <v>435</v>
          </cell>
          <cell r="P85">
            <v>4.2</v>
          </cell>
          <cell r="Q85">
            <v>1827</v>
          </cell>
          <cell r="R85">
            <v>1701</v>
          </cell>
          <cell r="S85">
            <v>126</v>
          </cell>
          <cell r="V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B86" t="str">
            <v>64615000</v>
          </cell>
          <cell r="D86">
            <v>300319</v>
          </cell>
          <cell r="E86" t="str">
            <v>Hudson Karen (CM)</v>
          </cell>
          <cell r="F86">
            <v>780</v>
          </cell>
          <cell r="G86">
            <v>975</v>
          </cell>
          <cell r="I86">
            <v>840</v>
          </cell>
          <cell r="J86">
            <v>1050</v>
          </cell>
          <cell r="L86">
            <v>660</v>
          </cell>
          <cell r="M86">
            <v>660</v>
          </cell>
          <cell r="N86">
            <v>4965</v>
          </cell>
          <cell r="P86">
            <v>4.4400000000000004</v>
          </cell>
          <cell r="Q86">
            <v>22044.600000000002</v>
          </cell>
          <cell r="R86">
            <v>21194.5</v>
          </cell>
          <cell r="S86">
            <v>850.10000000000218</v>
          </cell>
          <cell r="V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0.24000000000000021</v>
          </cell>
          <cell r="AD86">
            <v>187.20000000000016</v>
          </cell>
          <cell r="AE86">
            <v>234.0000000000002</v>
          </cell>
        </row>
        <row r="87">
          <cell r="B87" t="str">
            <v>70049900</v>
          </cell>
          <cell r="D87">
            <v>300112</v>
          </cell>
          <cell r="E87" t="str">
            <v>Hughes Linda (CM)</v>
          </cell>
          <cell r="F87">
            <v>262.5</v>
          </cell>
          <cell r="G87">
            <v>525</v>
          </cell>
          <cell r="I87">
            <v>0</v>
          </cell>
          <cell r="J87">
            <v>0</v>
          </cell>
          <cell r="L87">
            <v>0</v>
          </cell>
          <cell r="M87">
            <v>142.47999999999999</v>
          </cell>
          <cell r="N87">
            <v>929.98</v>
          </cell>
          <cell r="P87">
            <v>4.2</v>
          </cell>
          <cell r="Q87">
            <v>3905.9160000000002</v>
          </cell>
          <cell r="R87">
            <v>1079.4000000000001</v>
          </cell>
          <cell r="S87">
            <v>2826.5160000000001</v>
          </cell>
          <cell r="V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B88" t="str">
            <v>50884000</v>
          </cell>
          <cell r="E88" t="str">
            <v>Ismail Zamzam (CM)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P88">
            <v>4.6400000000000006</v>
          </cell>
          <cell r="Q88">
            <v>0</v>
          </cell>
          <cell r="R88">
            <v>1701.1499999999999</v>
          </cell>
          <cell r="S88">
            <v>-1701.1499999999999</v>
          </cell>
          <cell r="V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0.44000000000000039</v>
          </cell>
          <cell r="AD88">
            <v>0</v>
          </cell>
          <cell r="AE88">
            <v>0</v>
          </cell>
        </row>
        <row r="89">
          <cell r="B89" t="str">
            <v>70508500</v>
          </cell>
          <cell r="E89" t="str">
            <v>Ismaeel Naeema (CMA)</v>
          </cell>
          <cell r="F89">
            <v>195</v>
          </cell>
          <cell r="G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195</v>
          </cell>
          <cell r="P89">
            <v>4.2</v>
          </cell>
          <cell r="Q89">
            <v>819</v>
          </cell>
          <cell r="R89">
            <v>0</v>
          </cell>
          <cell r="S89">
            <v>819</v>
          </cell>
          <cell r="V89">
            <v>0</v>
          </cell>
          <cell r="Y89">
            <v>0</v>
          </cell>
          <cell r="Z89">
            <v>0</v>
          </cell>
          <cell r="AA89">
            <v>195</v>
          </cell>
          <cell r="AB89">
            <v>103.35000000000001</v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>58665000</v>
          </cell>
          <cell r="D90" t="str">
            <v>EY285333</v>
          </cell>
          <cell r="E90" t="str">
            <v>Jenkinson Bailey Leanne</v>
          </cell>
          <cell r="F90">
            <v>195</v>
          </cell>
          <cell r="G90">
            <v>195</v>
          </cell>
          <cell r="I90">
            <v>0</v>
          </cell>
          <cell r="J90">
            <v>0</v>
          </cell>
          <cell r="L90">
            <v>165</v>
          </cell>
          <cell r="M90">
            <v>165</v>
          </cell>
          <cell r="N90">
            <v>720</v>
          </cell>
          <cell r="P90">
            <v>4.2</v>
          </cell>
          <cell r="Q90">
            <v>3024</v>
          </cell>
          <cell r="R90">
            <v>4233.6000000000004</v>
          </cell>
          <cell r="S90">
            <v>-1209.6000000000004</v>
          </cell>
          <cell r="V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>70299400</v>
          </cell>
          <cell r="D91">
            <v>300039</v>
          </cell>
          <cell r="E91" t="str">
            <v>Kharchi Susan (CM)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P91">
            <v>4.2</v>
          </cell>
          <cell r="Q91">
            <v>0</v>
          </cell>
          <cell r="R91">
            <v>1411.2</v>
          </cell>
          <cell r="S91">
            <v>-1411.2</v>
          </cell>
          <cell r="V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>54587500</v>
          </cell>
          <cell r="D92" t="str">
            <v>EY407238</v>
          </cell>
          <cell r="E92" t="str">
            <v>Kirk Fiona (was Bishop)</v>
          </cell>
          <cell r="F92">
            <v>195</v>
          </cell>
          <cell r="G92">
            <v>247</v>
          </cell>
          <cell r="I92">
            <v>210</v>
          </cell>
          <cell r="J92">
            <v>266</v>
          </cell>
          <cell r="L92">
            <v>165</v>
          </cell>
          <cell r="M92">
            <v>209</v>
          </cell>
          <cell r="N92">
            <v>1292</v>
          </cell>
          <cell r="P92">
            <v>4.2</v>
          </cell>
          <cell r="Q92">
            <v>5426.4000000000005</v>
          </cell>
          <cell r="R92">
            <v>8198.4</v>
          </cell>
          <cell r="S92">
            <v>-2771.9999999999991</v>
          </cell>
          <cell r="V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>54372300</v>
          </cell>
          <cell r="D93" t="str">
            <v>EY217150</v>
          </cell>
          <cell r="E93" t="str">
            <v>Knight Marie (CM)</v>
          </cell>
          <cell r="F93">
            <v>195</v>
          </cell>
          <cell r="G93">
            <v>195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390</v>
          </cell>
          <cell r="P93">
            <v>4.2</v>
          </cell>
          <cell r="Q93">
            <v>1638</v>
          </cell>
          <cell r="R93">
            <v>1512</v>
          </cell>
          <cell r="S93">
            <v>126</v>
          </cell>
          <cell r="V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>48164000</v>
          </cell>
          <cell r="D94">
            <v>300596</v>
          </cell>
          <cell r="E94" t="str">
            <v>Knutton Colette (CM)</v>
          </cell>
          <cell r="F94">
            <v>389.95</v>
          </cell>
          <cell r="G94">
            <v>861</v>
          </cell>
          <cell r="I94">
            <v>19</v>
          </cell>
          <cell r="J94">
            <v>714</v>
          </cell>
          <cell r="L94">
            <v>0</v>
          </cell>
          <cell r="M94">
            <v>429</v>
          </cell>
          <cell r="N94">
            <v>2412.9499999999998</v>
          </cell>
          <cell r="P94">
            <v>4.2</v>
          </cell>
          <cell r="Q94">
            <v>10134.39</v>
          </cell>
          <cell r="R94">
            <v>10134.6</v>
          </cell>
          <cell r="S94">
            <v>-0.21000000000094587</v>
          </cell>
          <cell r="V94">
            <v>0</v>
          </cell>
          <cell r="Y94">
            <v>210.75</v>
          </cell>
          <cell r="Z94">
            <v>885.15000000000009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>64808000</v>
          </cell>
          <cell r="E95" t="str">
            <v>Lamb Alexandra (CM)</v>
          </cell>
          <cell r="F95">
            <v>546</v>
          </cell>
          <cell r="G95">
            <v>390</v>
          </cell>
          <cell r="I95">
            <v>348</v>
          </cell>
          <cell r="J95">
            <v>180</v>
          </cell>
          <cell r="L95">
            <v>411.3</v>
          </cell>
          <cell r="M95">
            <v>279.3</v>
          </cell>
          <cell r="N95">
            <v>2154.6</v>
          </cell>
          <cell r="P95">
            <v>4.29</v>
          </cell>
          <cell r="Q95">
            <v>9243.2340000000004</v>
          </cell>
          <cell r="R95">
            <v>3984.17</v>
          </cell>
          <cell r="S95">
            <v>5259.0640000000003</v>
          </cell>
          <cell r="V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8.9999999999999858E-2</v>
          </cell>
          <cell r="AD95">
            <v>49.139999999999922</v>
          </cell>
          <cell r="AE95">
            <v>35.099999999999945</v>
          </cell>
        </row>
        <row r="96">
          <cell r="B96" t="str">
            <v>70511700</v>
          </cell>
          <cell r="E96" t="str">
            <v>Lanera Irena (CM)</v>
          </cell>
          <cell r="F96">
            <v>104</v>
          </cell>
          <cell r="G96">
            <v>0</v>
          </cell>
          <cell r="I96">
            <v>112</v>
          </cell>
          <cell r="J96">
            <v>0</v>
          </cell>
          <cell r="L96">
            <v>73</v>
          </cell>
          <cell r="M96">
            <v>0</v>
          </cell>
          <cell r="N96">
            <v>289</v>
          </cell>
          <cell r="P96">
            <v>4.2</v>
          </cell>
          <cell r="Q96">
            <v>1213.8</v>
          </cell>
          <cell r="R96">
            <v>840</v>
          </cell>
          <cell r="S96">
            <v>373.79999999999995</v>
          </cell>
          <cell r="V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>56247300</v>
          </cell>
          <cell r="D97" t="str">
            <v>EY338599</v>
          </cell>
          <cell r="E97" t="str">
            <v>Langley Marie</v>
          </cell>
          <cell r="F97">
            <v>520</v>
          </cell>
          <cell r="G97">
            <v>390</v>
          </cell>
          <cell r="I97">
            <v>0</v>
          </cell>
          <cell r="J97">
            <v>0</v>
          </cell>
          <cell r="L97">
            <v>165</v>
          </cell>
          <cell r="M97">
            <v>0</v>
          </cell>
          <cell r="N97">
            <v>1075</v>
          </cell>
          <cell r="P97">
            <v>4.2</v>
          </cell>
          <cell r="Q97">
            <v>4515</v>
          </cell>
          <cell r="R97">
            <v>4639.3500000000004</v>
          </cell>
          <cell r="S97">
            <v>-124.35000000000036</v>
          </cell>
          <cell r="V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>70111600</v>
          </cell>
          <cell r="D98">
            <v>300451</v>
          </cell>
          <cell r="E98" t="str">
            <v>Lastra Norma (CM)</v>
          </cell>
          <cell r="F98">
            <v>390</v>
          </cell>
          <cell r="G98">
            <v>507</v>
          </cell>
          <cell r="I98">
            <v>210</v>
          </cell>
          <cell r="J98">
            <v>427</v>
          </cell>
          <cell r="L98">
            <v>165</v>
          </cell>
          <cell r="M98">
            <v>264</v>
          </cell>
          <cell r="N98">
            <v>1963</v>
          </cell>
          <cell r="P98">
            <v>4.37</v>
          </cell>
          <cell r="Q98">
            <v>8578.31</v>
          </cell>
          <cell r="R98">
            <v>7491.6799999999994</v>
          </cell>
          <cell r="S98">
            <v>1086.6300000000001</v>
          </cell>
          <cell r="V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0.16999999999999993</v>
          </cell>
          <cell r="AD98">
            <v>66.299999999999969</v>
          </cell>
          <cell r="AE98">
            <v>86.189999999999969</v>
          </cell>
        </row>
        <row r="99">
          <cell r="B99" t="str">
            <v>62064600</v>
          </cell>
          <cell r="D99" t="str">
            <v>EY314793</v>
          </cell>
          <cell r="E99" t="str">
            <v>Leafe Patricia (CM)</v>
          </cell>
          <cell r="F99">
            <v>390</v>
          </cell>
          <cell r="G99">
            <v>390</v>
          </cell>
          <cell r="I99">
            <v>420</v>
          </cell>
          <cell r="J99">
            <v>420</v>
          </cell>
          <cell r="L99">
            <v>330</v>
          </cell>
          <cell r="M99">
            <v>330</v>
          </cell>
          <cell r="N99">
            <v>2280</v>
          </cell>
          <cell r="P99">
            <v>4.2</v>
          </cell>
          <cell r="Q99">
            <v>9576</v>
          </cell>
          <cell r="R99">
            <v>12499.2</v>
          </cell>
          <cell r="S99">
            <v>-2923.2000000000007</v>
          </cell>
          <cell r="V99">
            <v>0</v>
          </cell>
          <cell r="Y99">
            <v>180</v>
          </cell>
          <cell r="Z99">
            <v>756</v>
          </cell>
          <cell r="AA99">
            <v>195</v>
          </cell>
          <cell r="AB99">
            <v>103.35000000000001</v>
          </cell>
          <cell r="AC99">
            <v>0</v>
          </cell>
          <cell r="AD99">
            <v>0</v>
          </cell>
          <cell r="AE99">
            <v>0</v>
          </cell>
        </row>
        <row r="100">
          <cell r="B100" t="str">
            <v>70153100</v>
          </cell>
          <cell r="D100">
            <v>501016</v>
          </cell>
          <cell r="E100" t="str">
            <v>Linkhorn Helen (CM)</v>
          </cell>
          <cell r="F100">
            <v>0</v>
          </cell>
          <cell r="G100">
            <v>385.5</v>
          </cell>
          <cell r="I100">
            <v>0</v>
          </cell>
          <cell r="J100">
            <v>149</v>
          </cell>
          <cell r="L100">
            <v>56.94</v>
          </cell>
          <cell r="M100">
            <v>170.82</v>
          </cell>
          <cell r="N100">
            <v>762.26</v>
          </cell>
          <cell r="P100">
            <v>4.2</v>
          </cell>
          <cell r="Q100">
            <v>3201.4920000000002</v>
          </cell>
          <cell r="R100">
            <v>2440.1999999999998</v>
          </cell>
          <cell r="S100">
            <v>761.29200000000037</v>
          </cell>
          <cell r="V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B101" t="str">
            <v>57104100</v>
          </cell>
          <cell r="D101" t="str">
            <v>EY420676</v>
          </cell>
          <cell r="E101" t="str">
            <v>Lowe Laura Ann (CM)</v>
          </cell>
          <cell r="F101">
            <v>0</v>
          </cell>
          <cell r="G101">
            <v>0</v>
          </cell>
          <cell r="I101">
            <v>210</v>
          </cell>
          <cell r="J101">
            <v>0</v>
          </cell>
          <cell r="L101">
            <v>0</v>
          </cell>
          <cell r="M101">
            <v>0</v>
          </cell>
          <cell r="N101">
            <v>210</v>
          </cell>
          <cell r="P101">
            <v>4.6400000000000006</v>
          </cell>
          <cell r="Q101">
            <v>974.40000000000009</v>
          </cell>
          <cell r="R101">
            <v>1778.7</v>
          </cell>
          <cell r="S101">
            <v>-804.3</v>
          </cell>
          <cell r="V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0.44000000000000039</v>
          </cell>
          <cell r="AD101">
            <v>0</v>
          </cell>
          <cell r="AE101">
            <v>0</v>
          </cell>
        </row>
        <row r="102">
          <cell r="B102" t="str">
            <v>70623300</v>
          </cell>
          <cell r="E102" t="str">
            <v>Lyons Emily (CM)</v>
          </cell>
          <cell r="F102">
            <v>0</v>
          </cell>
          <cell r="G102">
            <v>195</v>
          </cell>
          <cell r="I102">
            <v>0</v>
          </cell>
          <cell r="J102">
            <v>0</v>
          </cell>
          <cell r="L102">
            <v>0</v>
          </cell>
          <cell r="M102">
            <v>165</v>
          </cell>
          <cell r="N102">
            <v>360</v>
          </cell>
          <cell r="P102">
            <v>4.2</v>
          </cell>
          <cell r="Q102">
            <v>1512</v>
          </cell>
          <cell r="R102">
            <v>0</v>
          </cell>
          <cell r="S102">
            <v>1512</v>
          </cell>
          <cell r="V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B103" t="str">
            <v>70106900</v>
          </cell>
          <cell r="D103" t="str">
            <v>EY339434</v>
          </cell>
          <cell r="E103" t="str">
            <v>Major Joanne (CM)</v>
          </cell>
          <cell r="F103">
            <v>117</v>
          </cell>
          <cell r="G103">
            <v>195</v>
          </cell>
          <cell r="I103">
            <v>12</v>
          </cell>
          <cell r="J103">
            <v>60</v>
          </cell>
          <cell r="L103">
            <v>81</v>
          </cell>
          <cell r="M103">
            <v>135</v>
          </cell>
          <cell r="N103">
            <v>600</v>
          </cell>
          <cell r="P103">
            <v>4.2</v>
          </cell>
          <cell r="Q103">
            <v>2520</v>
          </cell>
          <cell r="R103">
            <v>3628.8</v>
          </cell>
          <cell r="S103">
            <v>-1108.8000000000002</v>
          </cell>
          <cell r="V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B104" t="str">
            <v>70152300</v>
          </cell>
          <cell r="D104" t="str">
            <v>EY553368</v>
          </cell>
          <cell r="E104" t="str">
            <v>Malek Paulina (CM)</v>
          </cell>
          <cell r="F104">
            <v>780</v>
          </cell>
          <cell r="G104">
            <v>780</v>
          </cell>
          <cell r="I104">
            <v>885</v>
          </cell>
          <cell r="J104">
            <v>495</v>
          </cell>
          <cell r="L104">
            <v>660</v>
          </cell>
          <cell r="M104">
            <v>660</v>
          </cell>
          <cell r="N104">
            <v>4260</v>
          </cell>
          <cell r="P104">
            <v>4.63</v>
          </cell>
          <cell r="Q104">
            <v>19723.8</v>
          </cell>
          <cell r="R104">
            <v>23583.16</v>
          </cell>
          <cell r="S104">
            <v>-3859.3600000000006</v>
          </cell>
          <cell r="V104">
            <v>0</v>
          </cell>
          <cell r="Y104">
            <v>0</v>
          </cell>
          <cell r="Z104">
            <v>0</v>
          </cell>
          <cell r="AA104">
            <v>195</v>
          </cell>
          <cell r="AB104">
            <v>103.35000000000001</v>
          </cell>
          <cell r="AC104">
            <v>0.42999999999999972</v>
          </cell>
          <cell r="AD104">
            <v>335.39999999999975</v>
          </cell>
          <cell r="AE104">
            <v>335.39999999999975</v>
          </cell>
        </row>
        <row r="105">
          <cell r="B105" t="str">
            <v>70197300</v>
          </cell>
          <cell r="D105" t="str">
            <v>EY548466</v>
          </cell>
          <cell r="E105" t="str">
            <v>Mallaband Hannah (CM)</v>
          </cell>
          <cell r="F105">
            <v>1057.5</v>
          </cell>
          <cell r="G105">
            <v>1581</v>
          </cell>
          <cell r="I105">
            <v>749</v>
          </cell>
          <cell r="J105">
            <v>308</v>
          </cell>
          <cell r="L105">
            <v>516</v>
          </cell>
          <cell r="M105">
            <v>805.5</v>
          </cell>
          <cell r="N105">
            <v>5017</v>
          </cell>
          <cell r="P105">
            <v>4.2</v>
          </cell>
          <cell r="Q105">
            <v>21071.4</v>
          </cell>
          <cell r="R105">
            <v>11054.4</v>
          </cell>
          <cell r="S105">
            <v>10017.000000000002</v>
          </cell>
          <cell r="V105">
            <v>0</v>
          </cell>
          <cell r="Y105">
            <v>315</v>
          </cell>
          <cell r="Z105">
            <v>1323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B106" t="str">
            <v>62052000</v>
          </cell>
          <cell r="D106" t="str">
            <v>EY481981</v>
          </cell>
          <cell r="E106" t="str">
            <v>Martin Deborah (CM)</v>
          </cell>
          <cell r="F106">
            <v>73.44</v>
          </cell>
          <cell r="G106">
            <v>273.06</v>
          </cell>
          <cell r="I106">
            <v>164</v>
          </cell>
          <cell r="J106">
            <v>292</v>
          </cell>
          <cell r="L106">
            <v>102</v>
          </cell>
          <cell r="M106">
            <v>246</v>
          </cell>
          <cell r="N106">
            <v>1150.5</v>
          </cell>
          <cell r="P106">
            <v>4.4000000000000004</v>
          </cell>
          <cell r="Q106">
            <v>5062.2000000000007</v>
          </cell>
          <cell r="R106">
            <v>7103.89</v>
          </cell>
          <cell r="S106">
            <v>-2041.6899999999996</v>
          </cell>
          <cell r="V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0.20000000000000018</v>
          </cell>
          <cell r="AD106">
            <v>14.688000000000013</v>
          </cell>
          <cell r="AE106">
            <v>54.612000000000052</v>
          </cell>
        </row>
        <row r="107">
          <cell r="B107" t="str">
            <v>50527700</v>
          </cell>
          <cell r="D107" t="str">
            <v>EY257343</v>
          </cell>
          <cell r="E107" t="str">
            <v>McKay Sylvia (CM)</v>
          </cell>
          <cell r="F107">
            <v>0</v>
          </cell>
          <cell r="G107">
            <v>143</v>
          </cell>
          <cell r="I107">
            <v>0</v>
          </cell>
          <cell r="J107">
            <v>0</v>
          </cell>
          <cell r="L107">
            <v>0</v>
          </cell>
          <cell r="M107">
            <v>99</v>
          </cell>
          <cell r="N107">
            <v>242</v>
          </cell>
          <cell r="P107">
            <v>4.2</v>
          </cell>
          <cell r="Q107">
            <v>1016.4000000000001</v>
          </cell>
          <cell r="R107">
            <v>907.2</v>
          </cell>
          <cell r="S107">
            <v>109.20000000000005</v>
          </cell>
          <cell r="V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B108" t="str">
            <v>61828800</v>
          </cell>
          <cell r="D108" t="str">
            <v>EY455215</v>
          </cell>
          <cell r="E108" t="str">
            <v>Mead Sam (CM)</v>
          </cell>
          <cell r="F108">
            <v>195</v>
          </cell>
          <cell r="G108">
            <v>390</v>
          </cell>
          <cell r="I108">
            <v>0</v>
          </cell>
          <cell r="J108">
            <v>210</v>
          </cell>
          <cell r="L108">
            <v>165</v>
          </cell>
          <cell r="M108">
            <v>330</v>
          </cell>
          <cell r="N108">
            <v>1290</v>
          </cell>
          <cell r="P108">
            <v>4.2</v>
          </cell>
          <cell r="Q108">
            <v>5418</v>
          </cell>
          <cell r="R108">
            <v>3906</v>
          </cell>
          <cell r="S108">
            <v>1512</v>
          </cell>
          <cell r="V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>55313400</v>
          </cell>
          <cell r="D109" t="str">
            <v>EY262947</v>
          </cell>
          <cell r="E109" t="str">
            <v>Merrill-Dillon Abigail Louise (CM)</v>
          </cell>
          <cell r="F109">
            <v>0</v>
          </cell>
          <cell r="G109">
            <v>429</v>
          </cell>
          <cell r="I109">
            <v>0</v>
          </cell>
          <cell r="J109">
            <v>420</v>
          </cell>
          <cell r="L109">
            <v>0</v>
          </cell>
          <cell r="M109">
            <v>307.2</v>
          </cell>
          <cell r="N109">
            <v>1156.2</v>
          </cell>
          <cell r="P109">
            <v>4.2</v>
          </cell>
          <cell r="Q109">
            <v>4856.04</v>
          </cell>
          <cell r="R109">
            <v>12003.6</v>
          </cell>
          <cell r="S109">
            <v>-7147.56</v>
          </cell>
          <cell r="V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>63920400</v>
          </cell>
          <cell r="D110" t="str">
            <v>EY497178</v>
          </cell>
          <cell r="E110" t="str">
            <v>Middleton Jill (CM)</v>
          </cell>
          <cell r="F110">
            <v>78</v>
          </cell>
          <cell r="G110">
            <v>520</v>
          </cell>
          <cell r="I110">
            <v>0</v>
          </cell>
          <cell r="J110">
            <v>0</v>
          </cell>
          <cell r="L110">
            <v>66</v>
          </cell>
          <cell r="M110">
            <v>440</v>
          </cell>
          <cell r="N110">
            <v>1104</v>
          </cell>
          <cell r="P110">
            <v>4.2</v>
          </cell>
          <cell r="Q110">
            <v>4636.8</v>
          </cell>
          <cell r="R110">
            <v>4258.8</v>
          </cell>
          <cell r="S110">
            <v>378</v>
          </cell>
          <cell r="V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>64246100</v>
          </cell>
          <cell r="D111" t="str">
            <v>EY371867</v>
          </cell>
          <cell r="E111" t="str">
            <v>Middleton Wendy (CM)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P111">
            <v>4.6400000000000006</v>
          </cell>
          <cell r="Q111">
            <v>0</v>
          </cell>
          <cell r="R111">
            <v>2543</v>
          </cell>
          <cell r="S111">
            <v>-2543</v>
          </cell>
          <cell r="V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0.44000000000000039</v>
          </cell>
          <cell r="AD111">
            <v>0</v>
          </cell>
          <cell r="AE111">
            <v>0</v>
          </cell>
        </row>
        <row r="112">
          <cell r="B112" t="str">
            <v>58646600</v>
          </cell>
          <cell r="D112" t="str">
            <v>EY444532</v>
          </cell>
          <cell r="E112" t="str">
            <v>Milligan Emma Louise</v>
          </cell>
          <cell r="F112">
            <v>195</v>
          </cell>
          <cell r="G112">
            <v>195</v>
          </cell>
          <cell r="I112">
            <v>0</v>
          </cell>
          <cell r="J112">
            <v>0</v>
          </cell>
          <cell r="L112">
            <v>0</v>
          </cell>
          <cell r="M112">
            <v>0</v>
          </cell>
          <cell r="N112">
            <v>390</v>
          </cell>
          <cell r="P112">
            <v>4.2</v>
          </cell>
          <cell r="Q112">
            <v>1638</v>
          </cell>
          <cell r="R112">
            <v>4032</v>
          </cell>
          <cell r="S112">
            <v>-2394</v>
          </cell>
          <cell r="V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>64238900</v>
          </cell>
          <cell r="D113" t="str">
            <v>EY483885</v>
          </cell>
          <cell r="E113" t="str">
            <v>Milner Elizabeth (CM)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P113">
            <v>4.2</v>
          </cell>
          <cell r="Q113">
            <v>0</v>
          </cell>
          <cell r="R113">
            <v>768.6</v>
          </cell>
          <cell r="S113">
            <v>-768.6</v>
          </cell>
          <cell r="V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>44934700</v>
          </cell>
          <cell r="D114">
            <v>501014</v>
          </cell>
          <cell r="E114" t="str">
            <v>Moore Sharon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P114">
            <v>4.42</v>
          </cell>
          <cell r="Q114">
            <v>0</v>
          </cell>
          <cell r="R114">
            <v>4779.8999999999996</v>
          </cell>
          <cell r="S114">
            <v>-4779.8999999999996</v>
          </cell>
          <cell r="V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0.21999999999999975</v>
          </cell>
          <cell r="AD114">
            <v>0</v>
          </cell>
          <cell r="AE114">
            <v>0</v>
          </cell>
        </row>
        <row r="115">
          <cell r="B115" t="str">
            <v>61627000</v>
          </cell>
          <cell r="E115" t="str">
            <v>Moulster Rebecca (CM)</v>
          </cell>
          <cell r="F115">
            <v>0</v>
          </cell>
          <cell r="G115">
            <v>0</v>
          </cell>
          <cell r="I115">
            <v>120</v>
          </cell>
          <cell r="J115">
            <v>120</v>
          </cell>
          <cell r="L115">
            <v>0</v>
          </cell>
          <cell r="M115">
            <v>0</v>
          </cell>
          <cell r="N115">
            <v>240</v>
          </cell>
          <cell r="P115">
            <v>4.6400000000000006</v>
          </cell>
          <cell r="Q115">
            <v>1113.6000000000001</v>
          </cell>
          <cell r="R115">
            <v>1903.1999999999998</v>
          </cell>
          <cell r="S115">
            <v>-789.59999999999968</v>
          </cell>
          <cell r="V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0.44000000000000039</v>
          </cell>
          <cell r="AD115">
            <v>0</v>
          </cell>
          <cell r="AE115">
            <v>0</v>
          </cell>
        </row>
        <row r="116">
          <cell r="B116" t="str">
            <v>58671500</v>
          </cell>
          <cell r="E116" t="str">
            <v>Morley Catherine (CM)</v>
          </cell>
          <cell r="F116">
            <v>424</v>
          </cell>
          <cell r="G116">
            <v>619</v>
          </cell>
          <cell r="I116">
            <v>0</v>
          </cell>
          <cell r="J116">
            <v>210</v>
          </cell>
          <cell r="L116">
            <v>312</v>
          </cell>
          <cell r="M116">
            <v>438</v>
          </cell>
          <cell r="N116">
            <v>2003</v>
          </cell>
          <cell r="P116">
            <v>4.2</v>
          </cell>
          <cell r="Q116">
            <v>8412.6</v>
          </cell>
          <cell r="R116">
            <v>1575</v>
          </cell>
          <cell r="S116">
            <v>6837.6</v>
          </cell>
          <cell r="V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>50527600</v>
          </cell>
          <cell r="D117" t="str">
            <v>300292</v>
          </cell>
          <cell r="E117" t="str">
            <v xml:space="preserve">Morris Wendy </v>
          </cell>
          <cell r="F117">
            <v>725.42</v>
          </cell>
          <cell r="G117">
            <v>723.36</v>
          </cell>
          <cell r="I117">
            <v>373</v>
          </cell>
          <cell r="J117">
            <v>0</v>
          </cell>
          <cell r="L117">
            <v>457.16</v>
          </cell>
          <cell r="M117">
            <v>21.3</v>
          </cell>
          <cell r="N117">
            <v>2300.2400000000002</v>
          </cell>
          <cell r="P117">
            <v>4.2</v>
          </cell>
          <cell r="Q117">
            <v>9661.0080000000016</v>
          </cell>
          <cell r="R117">
            <v>13855.8</v>
          </cell>
          <cell r="S117">
            <v>-4194.7919999999976</v>
          </cell>
          <cell r="V117">
            <v>384.84</v>
          </cell>
          <cell r="W117">
            <v>4.1399999999999997</v>
          </cell>
          <cell r="X117">
            <v>1593.2375999999997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>70286300</v>
          </cell>
          <cell r="D118" t="str">
            <v> EY102626</v>
          </cell>
          <cell r="E118" t="str">
            <v>Mortimer Leigh (CM)</v>
          </cell>
          <cell r="F118">
            <v>0</v>
          </cell>
          <cell r="G118">
            <v>0</v>
          </cell>
          <cell r="I118">
            <v>53</v>
          </cell>
          <cell r="J118">
            <v>65</v>
          </cell>
          <cell r="L118">
            <v>0</v>
          </cell>
          <cell r="M118">
            <v>74.03</v>
          </cell>
          <cell r="N118">
            <v>192.03</v>
          </cell>
          <cell r="P118">
            <v>4.2</v>
          </cell>
          <cell r="Q118">
            <v>806.52600000000007</v>
          </cell>
          <cell r="R118">
            <v>3141.6</v>
          </cell>
          <cell r="S118">
            <v>-2335.0739999999996</v>
          </cell>
          <cell r="V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19">
          <cell r="B119" t="str">
            <v>70413400</v>
          </cell>
          <cell r="E119" t="str">
            <v>Mosley Kerry (CM)</v>
          </cell>
          <cell r="F119">
            <v>0</v>
          </cell>
          <cell r="G119">
            <v>222</v>
          </cell>
          <cell r="I119">
            <v>0</v>
          </cell>
          <cell r="J119">
            <v>218</v>
          </cell>
          <cell r="L119">
            <v>0</v>
          </cell>
          <cell r="M119">
            <v>170</v>
          </cell>
          <cell r="N119">
            <v>610</v>
          </cell>
          <cell r="P119">
            <v>4.2</v>
          </cell>
          <cell r="Q119">
            <v>2562</v>
          </cell>
          <cell r="R119">
            <v>4141.2</v>
          </cell>
          <cell r="S119">
            <v>-1579.1999999999998</v>
          </cell>
          <cell r="V119">
            <v>0</v>
          </cell>
          <cell r="Y119">
            <v>16</v>
          </cell>
          <cell r="Z119">
            <v>67.2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B120" t="str">
            <v>61529500</v>
          </cell>
          <cell r="D120" t="str">
            <v>EY433005</v>
          </cell>
          <cell r="E120" t="str">
            <v>Mounsey Rebecca</v>
          </cell>
          <cell r="F120">
            <v>0</v>
          </cell>
          <cell r="G120">
            <v>344.5</v>
          </cell>
          <cell r="I120">
            <v>0</v>
          </cell>
          <cell r="J120">
            <v>371</v>
          </cell>
          <cell r="L120">
            <v>0</v>
          </cell>
          <cell r="M120">
            <v>291.5</v>
          </cell>
          <cell r="N120">
            <v>1007</v>
          </cell>
          <cell r="P120">
            <v>4.2</v>
          </cell>
          <cell r="Q120">
            <v>4229.4000000000005</v>
          </cell>
          <cell r="R120">
            <v>6048</v>
          </cell>
          <cell r="S120">
            <v>-1818.5999999999995</v>
          </cell>
          <cell r="V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B121" t="str">
            <v>59554000</v>
          </cell>
          <cell r="D121" t="str">
            <v>EY468424</v>
          </cell>
          <cell r="E121" t="str">
            <v>Muttitt Paul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P121">
            <v>4.2</v>
          </cell>
          <cell r="Q121">
            <v>0</v>
          </cell>
          <cell r="R121">
            <v>20290.5</v>
          </cell>
          <cell r="S121">
            <v>-20290.5</v>
          </cell>
          <cell r="V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B122" t="str">
            <v>58646700</v>
          </cell>
          <cell r="D122" t="str">
            <v>EY264714</v>
          </cell>
          <cell r="E122" t="str">
            <v>Newton Vicki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N122">
            <v>0</v>
          </cell>
          <cell r="P122">
            <v>4.2</v>
          </cell>
          <cell r="Q122">
            <v>0</v>
          </cell>
          <cell r="R122">
            <v>907.2</v>
          </cell>
          <cell r="S122">
            <v>-907.2</v>
          </cell>
          <cell r="V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B123" t="str">
            <v>70030900</v>
          </cell>
          <cell r="D123" t="str">
            <v>EY336158</v>
          </cell>
          <cell r="E123" t="str">
            <v>Nichols Jill (CM)</v>
          </cell>
          <cell r="F123">
            <v>0</v>
          </cell>
          <cell r="G123">
            <v>202</v>
          </cell>
          <cell r="I123">
            <v>42</v>
          </cell>
          <cell r="J123">
            <v>168</v>
          </cell>
          <cell r="L123">
            <v>0</v>
          </cell>
          <cell r="M123">
            <v>178</v>
          </cell>
          <cell r="N123">
            <v>590</v>
          </cell>
          <cell r="P123">
            <v>4.2</v>
          </cell>
          <cell r="Q123">
            <v>2478</v>
          </cell>
          <cell r="R123">
            <v>1575</v>
          </cell>
          <cell r="S123">
            <v>903</v>
          </cell>
          <cell r="V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4">
          <cell r="B124" t="str">
            <v>70445200</v>
          </cell>
          <cell r="E124" t="str">
            <v>Ogle Marina (CM)</v>
          </cell>
          <cell r="F124">
            <v>0</v>
          </cell>
          <cell r="G124">
            <v>156</v>
          </cell>
          <cell r="I124">
            <v>0</v>
          </cell>
          <cell r="J124">
            <v>168</v>
          </cell>
          <cell r="L124">
            <v>0</v>
          </cell>
          <cell r="M124">
            <v>132</v>
          </cell>
          <cell r="N124">
            <v>456</v>
          </cell>
          <cell r="P124">
            <v>4.2</v>
          </cell>
          <cell r="Q124">
            <v>1915.2</v>
          </cell>
          <cell r="R124">
            <v>2675.4</v>
          </cell>
          <cell r="S124">
            <v>-760.2</v>
          </cell>
          <cell r="V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</row>
        <row r="125">
          <cell r="B125" t="str">
            <v>59468700</v>
          </cell>
          <cell r="D125" t="str">
            <v>EY415396</v>
          </cell>
          <cell r="E125" t="str">
            <v>Parker April</v>
          </cell>
          <cell r="F125">
            <v>456</v>
          </cell>
          <cell r="G125">
            <v>456</v>
          </cell>
          <cell r="I125">
            <v>0</v>
          </cell>
          <cell r="J125">
            <v>0</v>
          </cell>
          <cell r="L125">
            <v>312</v>
          </cell>
          <cell r="M125">
            <v>312</v>
          </cell>
          <cell r="N125">
            <v>1536</v>
          </cell>
          <cell r="P125">
            <v>4.5600000000000005</v>
          </cell>
          <cell r="Q125">
            <v>7004.1600000000008</v>
          </cell>
          <cell r="R125">
            <v>6969.39</v>
          </cell>
          <cell r="S125">
            <v>34.770000000000437</v>
          </cell>
          <cell r="V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0.36000000000000032</v>
          </cell>
          <cell r="AD125">
            <v>164.16000000000014</v>
          </cell>
          <cell r="AE125">
            <v>164.16000000000014</v>
          </cell>
        </row>
        <row r="126">
          <cell r="B126" t="str">
            <v>59327900</v>
          </cell>
          <cell r="D126" t="str">
            <v>EY461880</v>
          </cell>
          <cell r="E126" t="str">
            <v>Parker Chloe  (CM)</v>
          </cell>
          <cell r="F126">
            <v>195</v>
          </cell>
          <cell r="G126">
            <v>195</v>
          </cell>
          <cell r="I126">
            <v>0</v>
          </cell>
          <cell r="J126">
            <v>210</v>
          </cell>
          <cell r="L126">
            <v>165</v>
          </cell>
          <cell r="M126">
            <v>165</v>
          </cell>
          <cell r="N126">
            <v>930</v>
          </cell>
          <cell r="P126">
            <v>4.45</v>
          </cell>
          <cell r="Q126">
            <v>4138.5</v>
          </cell>
          <cell r="R126">
            <v>11297.57</v>
          </cell>
          <cell r="S126">
            <v>-7159.07</v>
          </cell>
          <cell r="V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0.25</v>
          </cell>
          <cell r="AD126">
            <v>48.75</v>
          </cell>
          <cell r="AE126">
            <v>48.75</v>
          </cell>
        </row>
        <row r="127">
          <cell r="B127" t="str">
            <v>55732300</v>
          </cell>
          <cell r="D127" t="str">
            <v>EY413793</v>
          </cell>
          <cell r="E127" t="str">
            <v>Parker Lisa (CM)</v>
          </cell>
          <cell r="F127">
            <v>0</v>
          </cell>
          <cell r="G127">
            <v>0</v>
          </cell>
          <cell r="I127">
            <v>9</v>
          </cell>
          <cell r="J127">
            <v>0</v>
          </cell>
          <cell r="L127">
            <v>0</v>
          </cell>
          <cell r="M127">
            <v>0</v>
          </cell>
          <cell r="N127">
            <v>9</v>
          </cell>
          <cell r="P127">
            <v>4.2</v>
          </cell>
          <cell r="Q127">
            <v>37.800000000000004</v>
          </cell>
          <cell r="R127">
            <v>1549.8</v>
          </cell>
          <cell r="S127">
            <v>-1512</v>
          </cell>
          <cell r="V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</row>
        <row r="128">
          <cell r="B128" t="str">
            <v>61658800</v>
          </cell>
          <cell r="D128" t="str">
            <v>EY447594</v>
          </cell>
          <cell r="E128" t="str">
            <v>Pastorelli Foot Antonella (CM)</v>
          </cell>
          <cell r="F128">
            <v>229.5</v>
          </cell>
          <cell r="G128">
            <v>229.5</v>
          </cell>
          <cell r="I128">
            <v>179</v>
          </cell>
          <cell r="J128">
            <v>179</v>
          </cell>
          <cell r="L128">
            <v>127.5</v>
          </cell>
          <cell r="M128">
            <v>127.5</v>
          </cell>
          <cell r="N128">
            <v>1072</v>
          </cell>
          <cell r="P128">
            <v>4.2</v>
          </cell>
          <cell r="Q128">
            <v>4502.4000000000005</v>
          </cell>
          <cell r="R128">
            <v>4435.2</v>
          </cell>
          <cell r="S128">
            <v>67.200000000000728</v>
          </cell>
          <cell r="V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B129" t="str">
            <v>70518400</v>
          </cell>
          <cell r="E129" t="str">
            <v>Pearson Lianne (CM)</v>
          </cell>
          <cell r="F129">
            <v>0</v>
          </cell>
          <cell r="G129">
            <v>140.01</v>
          </cell>
          <cell r="I129">
            <v>0</v>
          </cell>
          <cell r="J129">
            <v>0</v>
          </cell>
          <cell r="L129">
            <v>0</v>
          </cell>
          <cell r="M129">
            <v>75</v>
          </cell>
          <cell r="N129">
            <v>215.01</v>
          </cell>
          <cell r="P129">
            <v>4.2</v>
          </cell>
          <cell r="Q129">
            <v>903.04200000000003</v>
          </cell>
          <cell r="R129">
            <v>0</v>
          </cell>
          <cell r="S129">
            <v>903.04200000000003</v>
          </cell>
          <cell r="V129">
            <v>0</v>
          </cell>
          <cell r="Y129">
            <v>70</v>
          </cell>
          <cell r="Z129">
            <v>294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>53742900</v>
          </cell>
          <cell r="D130" t="str">
            <v>EY394197</v>
          </cell>
          <cell r="E130" t="str">
            <v>Petre Susan</v>
          </cell>
          <cell r="F130">
            <v>227.5</v>
          </cell>
          <cell r="G130">
            <v>195</v>
          </cell>
          <cell r="I130">
            <v>227</v>
          </cell>
          <cell r="J130">
            <v>228</v>
          </cell>
          <cell r="L130">
            <v>192.5</v>
          </cell>
          <cell r="M130">
            <v>165</v>
          </cell>
          <cell r="N130">
            <v>1235</v>
          </cell>
          <cell r="P130">
            <v>4.2</v>
          </cell>
          <cell r="Q130">
            <v>5187</v>
          </cell>
          <cell r="R130">
            <v>7606.2</v>
          </cell>
          <cell r="S130">
            <v>-2419.1999999999998</v>
          </cell>
          <cell r="V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>70161900</v>
          </cell>
          <cell r="E131" t="str">
            <v>Powell Adele (CM)</v>
          </cell>
          <cell r="F131">
            <v>0</v>
          </cell>
          <cell r="G131">
            <v>156</v>
          </cell>
          <cell r="I131">
            <v>0</v>
          </cell>
          <cell r="J131">
            <v>0</v>
          </cell>
          <cell r="L131">
            <v>0</v>
          </cell>
          <cell r="M131">
            <v>132</v>
          </cell>
          <cell r="N131">
            <v>288</v>
          </cell>
          <cell r="P131">
            <v>4.2</v>
          </cell>
          <cell r="Q131">
            <v>1209.6000000000001</v>
          </cell>
          <cell r="R131">
            <v>0</v>
          </cell>
          <cell r="S131">
            <v>1209.6000000000001</v>
          </cell>
          <cell r="V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>63469800</v>
          </cell>
          <cell r="D132" t="str">
            <v>EY395979</v>
          </cell>
          <cell r="E132" t="str">
            <v>Powell Karen (CM)</v>
          </cell>
          <cell r="F132">
            <v>219.2</v>
          </cell>
          <cell r="G132">
            <v>0</v>
          </cell>
          <cell r="I132">
            <v>105</v>
          </cell>
          <cell r="J132">
            <v>291</v>
          </cell>
          <cell r="L132">
            <v>0</v>
          </cell>
          <cell r="M132">
            <v>0</v>
          </cell>
          <cell r="N132">
            <v>615.20000000000005</v>
          </cell>
          <cell r="P132">
            <v>4.3600000000000003</v>
          </cell>
          <cell r="Q132">
            <v>2682.2720000000004</v>
          </cell>
          <cell r="R132">
            <v>7483.2899999999991</v>
          </cell>
          <cell r="S132">
            <v>-4801.0179999999982</v>
          </cell>
          <cell r="V132">
            <v>0</v>
          </cell>
          <cell r="Y132">
            <v>0</v>
          </cell>
          <cell r="Z132">
            <v>0</v>
          </cell>
          <cell r="AA132">
            <v>219.2</v>
          </cell>
          <cell r="AB132">
            <v>116.176</v>
          </cell>
          <cell r="AC132">
            <v>0.16000000000000014</v>
          </cell>
          <cell r="AD132">
            <v>35.072000000000031</v>
          </cell>
          <cell r="AE132">
            <v>0</v>
          </cell>
        </row>
        <row r="133">
          <cell r="B133" t="str">
            <v>56266600</v>
          </cell>
          <cell r="D133" t="str">
            <v>EY387201</v>
          </cell>
          <cell r="E133" t="str">
            <v>Preston Hilary</v>
          </cell>
          <cell r="F133">
            <v>0</v>
          </cell>
          <cell r="G133">
            <v>0</v>
          </cell>
          <cell r="I133">
            <v>0</v>
          </cell>
          <cell r="J133">
            <v>84</v>
          </cell>
          <cell r="L133">
            <v>0</v>
          </cell>
          <cell r="M133">
            <v>0</v>
          </cell>
          <cell r="N133">
            <v>84</v>
          </cell>
          <cell r="P133">
            <v>4.2</v>
          </cell>
          <cell r="Q133">
            <v>352.8</v>
          </cell>
          <cell r="R133">
            <v>1188.5999999999999</v>
          </cell>
          <cell r="S133">
            <v>-835.8</v>
          </cell>
          <cell r="V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>54041900</v>
          </cell>
          <cell r="D134" t="str">
            <v>300203</v>
          </cell>
          <cell r="E134" t="str">
            <v xml:space="preserve">Quince Frances </v>
          </cell>
          <cell r="F134">
            <v>482.24</v>
          </cell>
          <cell r="G134">
            <v>482.24</v>
          </cell>
          <cell r="I134">
            <v>44</v>
          </cell>
          <cell r="J134">
            <v>44</v>
          </cell>
          <cell r="L134">
            <v>284.95999999999998</v>
          </cell>
          <cell r="M134">
            <v>284.95999999999998</v>
          </cell>
          <cell r="N134">
            <v>1622.4</v>
          </cell>
          <cell r="P134">
            <v>4.2</v>
          </cell>
          <cell r="Q134">
            <v>6814.0800000000008</v>
          </cell>
          <cell r="R134">
            <v>4107.6000000000004</v>
          </cell>
          <cell r="S134">
            <v>2706.4800000000005</v>
          </cell>
          <cell r="V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</row>
        <row r="135">
          <cell r="B135" t="str">
            <v>56266700</v>
          </cell>
          <cell r="D135">
            <v>300531</v>
          </cell>
          <cell r="E135" t="str">
            <v>Quinn Cynthia</v>
          </cell>
          <cell r="F135">
            <v>715</v>
          </cell>
          <cell r="G135">
            <v>429</v>
          </cell>
          <cell r="I135">
            <v>249</v>
          </cell>
          <cell r="J135">
            <v>560</v>
          </cell>
          <cell r="L135">
            <v>473</v>
          </cell>
          <cell r="M135">
            <v>297</v>
          </cell>
          <cell r="N135">
            <v>2723</v>
          </cell>
          <cell r="P135">
            <v>4.45</v>
          </cell>
          <cell r="Q135">
            <v>12117.35</v>
          </cell>
          <cell r="R135">
            <v>12789.77</v>
          </cell>
          <cell r="S135">
            <v>-672.42000000000007</v>
          </cell>
          <cell r="V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0.25</v>
          </cell>
          <cell r="AD135">
            <v>178.75</v>
          </cell>
          <cell r="AE135">
            <v>107.25</v>
          </cell>
        </row>
        <row r="136">
          <cell r="B136" t="str">
            <v>54097000</v>
          </cell>
          <cell r="D136">
            <v>300437</v>
          </cell>
          <cell r="E136" t="str">
            <v>Reaney Karen</v>
          </cell>
          <cell r="F136">
            <v>195</v>
          </cell>
          <cell r="G136">
            <v>117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312</v>
          </cell>
          <cell r="P136">
            <v>4.2</v>
          </cell>
          <cell r="Q136">
            <v>1310.4000000000001</v>
          </cell>
          <cell r="R136">
            <v>3024</v>
          </cell>
          <cell r="S136">
            <v>-1713.6</v>
          </cell>
          <cell r="V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37">
          <cell r="B137" t="str">
            <v>70454000</v>
          </cell>
          <cell r="E137" t="str">
            <v>Renshaw Yvonne(CM)</v>
          </cell>
          <cell r="F137">
            <v>0</v>
          </cell>
          <cell r="G137">
            <v>78</v>
          </cell>
          <cell r="I137">
            <v>32</v>
          </cell>
          <cell r="J137">
            <v>116</v>
          </cell>
          <cell r="L137">
            <v>0</v>
          </cell>
          <cell r="M137">
            <v>66</v>
          </cell>
          <cell r="N137">
            <v>292</v>
          </cell>
          <cell r="P137">
            <v>4.2</v>
          </cell>
          <cell r="Q137">
            <v>1226.4000000000001</v>
          </cell>
          <cell r="R137">
            <v>1327.2</v>
          </cell>
          <cell r="S137">
            <v>-100.79999999999995</v>
          </cell>
          <cell r="V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</row>
        <row r="138">
          <cell r="B138" t="str">
            <v>64077100</v>
          </cell>
          <cell r="D138" t="str">
            <v>EY481685</v>
          </cell>
          <cell r="E138" t="str">
            <v>Revill Julia (CM)</v>
          </cell>
          <cell r="F138">
            <v>39</v>
          </cell>
          <cell r="G138">
            <v>0</v>
          </cell>
          <cell r="I138">
            <v>18</v>
          </cell>
          <cell r="J138">
            <v>90</v>
          </cell>
          <cell r="L138">
            <v>33</v>
          </cell>
          <cell r="M138">
            <v>165</v>
          </cell>
          <cell r="N138">
            <v>345</v>
          </cell>
          <cell r="P138">
            <v>4.2</v>
          </cell>
          <cell r="Q138">
            <v>1449</v>
          </cell>
          <cell r="R138">
            <v>1260</v>
          </cell>
          <cell r="S138">
            <v>189</v>
          </cell>
          <cell r="V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</row>
        <row r="139">
          <cell r="B139" t="str">
            <v>70059200</v>
          </cell>
          <cell r="D139" t="str">
            <v>EY550392</v>
          </cell>
          <cell r="E139" t="str">
            <v>Rhodes Tracey (CM)</v>
          </cell>
          <cell r="F139">
            <v>0</v>
          </cell>
          <cell r="G139">
            <v>299</v>
          </cell>
          <cell r="I139">
            <v>0</v>
          </cell>
          <cell r="J139">
            <v>280</v>
          </cell>
          <cell r="L139">
            <v>0</v>
          </cell>
          <cell r="M139">
            <v>253</v>
          </cell>
          <cell r="N139">
            <v>832</v>
          </cell>
          <cell r="P139">
            <v>4.2</v>
          </cell>
          <cell r="Q139">
            <v>3494.4</v>
          </cell>
          <cell r="R139">
            <v>8798.01</v>
          </cell>
          <cell r="S139">
            <v>-5303.6100000000006</v>
          </cell>
          <cell r="V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B140" t="str">
            <v>58093200</v>
          </cell>
          <cell r="D140" t="str">
            <v>EY447562</v>
          </cell>
          <cell r="E140" t="str">
            <v>Richardson Helen Rachel</v>
          </cell>
          <cell r="F140">
            <v>806</v>
          </cell>
          <cell r="G140">
            <v>572</v>
          </cell>
          <cell r="I140">
            <v>546</v>
          </cell>
          <cell r="J140">
            <v>294</v>
          </cell>
          <cell r="L140">
            <v>605</v>
          </cell>
          <cell r="M140">
            <v>231</v>
          </cell>
          <cell r="N140">
            <v>3054</v>
          </cell>
          <cell r="P140">
            <v>4.2</v>
          </cell>
          <cell r="Q140">
            <v>12826.800000000001</v>
          </cell>
          <cell r="R140">
            <v>10634.4</v>
          </cell>
          <cell r="S140">
            <v>2192.4000000000015</v>
          </cell>
          <cell r="V140">
            <v>0</v>
          </cell>
          <cell r="Y140">
            <v>96</v>
          </cell>
          <cell r="Z140">
            <v>403.20000000000005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>70053000</v>
          </cell>
          <cell r="D141" t="str">
            <v>EY549978</v>
          </cell>
          <cell r="E141" t="str">
            <v>Rigby Michelle(CM)</v>
          </cell>
          <cell r="F141">
            <v>0</v>
          </cell>
          <cell r="G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P141">
            <v>4.2</v>
          </cell>
          <cell r="Q141">
            <v>0</v>
          </cell>
          <cell r="R141">
            <v>3990</v>
          </cell>
          <cell r="S141">
            <v>-3990</v>
          </cell>
          <cell r="V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>56504200</v>
          </cell>
          <cell r="D142" t="str">
            <v>EY387104</v>
          </cell>
          <cell r="E142" t="str">
            <v>Robinson Louise (CM)</v>
          </cell>
          <cell r="F142">
            <v>195</v>
          </cell>
          <cell r="G142">
            <v>390</v>
          </cell>
          <cell r="I142">
            <v>0</v>
          </cell>
          <cell r="J142">
            <v>210</v>
          </cell>
          <cell r="L142">
            <v>0</v>
          </cell>
          <cell r="M142">
            <v>165</v>
          </cell>
          <cell r="N142">
            <v>960</v>
          </cell>
          <cell r="P142">
            <v>4.2</v>
          </cell>
          <cell r="Q142">
            <v>4032</v>
          </cell>
          <cell r="R142">
            <v>5418</v>
          </cell>
          <cell r="S142">
            <v>-1386</v>
          </cell>
          <cell r="V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>70290300</v>
          </cell>
          <cell r="D143" t="str">
            <v>EY269134</v>
          </cell>
          <cell r="E143" t="str">
            <v>Ross Jacqueline (CM)</v>
          </cell>
          <cell r="F143">
            <v>117</v>
          </cell>
          <cell r="G143">
            <v>0</v>
          </cell>
          <cell r="I143">
            <v>126</v>
          </cell>
          <cell r="J143">
            <v>0</v>
          </cell>
          <cell r="L143">
            <v>99</v>
          </cell>
          <cell r="M143">
            <v>0</v>
          </cell>
          <cell r="N143">
            <v>342</v>
          </cell>
          <cell r="P143">
            <v>4.2</v>
          </cell>
          <cell r="Q143">
            <v>1436.4</v>
          </cell>
          <cell r="R143">
            <v>2457</v>
          </cell>
          <cell r="S143">
            <v>-1020.5999999999999</v>
          </cell>
          <cell r="V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>64769000</v>
          </cell>
          <cell r="D144" t="str">
            <v>EY546304</v>
          </cell>
          <cell r="E144" t="str">
            <v>Ross Olivia (CM)</v>
          </cell>
          <cell r="F144">
            <v>250.8</v>
          </cell>
          <cell r="G144">
            <v>673.32</v>
          </cell>
          <cell r="I144">
            <v>186</v>
          </cell>
          <cell r="J144">
            <v>606</v>
          </cell>
          <cell r="L144">
            <v>262.98</v>
          </cell>
          <cell r="M144">
            <v>550.46</v>
          </cell>
          <cell r="N144">
            <v>2529.5600000000004</v>
          </cell>
          <cell r="P144">
            <v>4.6400000000000006</v>
          </cell>
          <cell r="Q144">
            <v>11737.158400000004</v>
          </cell>
          <cell r="R144">
            <v>10840.3496</v>
          </cell>
          <cell r="S144">
            <v>896.80880000000434</v>
          </cell>
          <cell r="V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0.44000000000000039</v>
          </cell>
          <cell r="AD144">
            <v>110.3520000000001</v>
          </cell>
          <cell r="AE144">
            <v>296.2608000000003</v>
          </cell>
        </row>
        <row r="145">
          <cell r="B145" t="str">
            <v>62796100</v>
          </cell>
          <cell r="D145" t="str">
            <v>EY390894</v>
          </cell>
          <cell r="E145" t="str">
            <v>Ruddiforth Helen (HELENS CHILDMINDING SERVICES)</v>
          </cell>
          <cell r="F145">
            <v>0</v>
          </cell>
          <cell r="G145">
            <v>253.5</v>
          </cell>
          <cell r="I145">
            <v>0</v>
          </cell>
          <cell r="J145">
            <v>147</v>
          </cell>
          <cell r="L145">
            <v>0</v>
          </cell>
          <cell r="M145">
            <v>115.5</v>
          </cell>
          <cell r="N145">
            <v>516</v>
          </cell>
          <cell r="P145">
            <v>4.2</v>
          </cell>
          <cell r="Q145">
            <v>2167.2000000000003</v>
          </cell>
          <cell r="R145">
            <v>2944.2</v>
          </cell>
          <cell r="S145">
            <v>-776.99999999999955</v>
          </cell>
          <cell r="V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>55063800</v>
          </cell>
          <cell r="D146" t="str">
            <v>EY367045</v>
          </cell>
          <cell r="E146" t="str">
            <v>Ryalls Jayne</v>
          </cell>
          <cell r="F146">
            <v>195</v>
          </cell>
          <cell r="G146">
            <v>78</v>
          </cell>
          <cell r="I146">
            <v>210</v>
          </cell>
          <cell r="J146">
            <v>50</v>
          </cell>
          <cell r="L146">
            <v>165</v>
          </cell>
          <cell r="M146">
            <v>35.200000000000003</v>
          </cell>
          <cell r="N146">
            <v>733.2</v>
          </cell>
          <cell r="P146">
            <v>4.2</v>
          </cell>
          <cell r="Q146">
            <v>3079.4400000000005</v>
          </cell>
          <cell r="R146">
            <v>6157.2</v>
          </cell>
          <cell r="S146">
            <v>-3077.7599999999993</v>
          </cell>
          <cell r="V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</row>
        <row r="147">
          <cell r="B147" t="str">
            <v>70358900</v>
          </cell>
          <cell r="E147" t="str">
            <v>Scahill Joseph (CM)</v>
          </cell>
          <cell r="F147">
            <v>242.6</v>
          </cell>
          <cell r="G147">
            <v>562.6</v>
          </cell>
          <cell r="I147">
            <v>0</v>
          </cell>
          <cell r="J147">
            <v>272</v>
          </cell>
          <cell r="L147">
            <v>157.69</v>
          </cell>
          <cell r="M147">
            <v>365.69</v>
          </cell>
          <cell r="N147">
            <v>1600.5800000000002</v>
          </cell>
          <cell r="P147">
            <v>4.2</v>
          </cell>
          <cell r="Q147">
            <v>6722.4360000000006</v>
          </cell>
          <cell r="R147">
            <v>2616.6</v>
          </cell>
          <cell r="S147">
            <v>4105.8360000000011</v>
          </cell>
          <cell r="V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</row>
        <row r="148">
          <cell r="B148" t="str">
            <v>70515700</v>
          </cell>
          <cell r="E148" t="str">
            <v>Scott Kathleen (CM)</v>
          </cell>
          <cell r="F148">
            <v>399</v>
          </cell>
          <cell r="G148">
            <v>0</v>
          </cell>
          <cell r="I148">
            <v>0</v>
          </cell>
          <cell r="J148">
            <v>0</v>
          </cell>
          <cell r="L148">
            <v>260</v>
          </cell>
          <cell r="M148">
            <v>0</v>
          </cell>
          <cell r="N148">
            <v>659</v>
          </cell>
          <cell r="P148">
            <v>4.2</v>
          </cell>
          <cell r="Q148">
            <v>2767.8</v>
          </cell>
          <cell r="R148">
            <v>0</v>
          </cell>
          <cell r="S148">
            <v>2767.8</v>
          </cell>
          <cell r="V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</row>
        <row r="149">
          <cell r="B149" t="str">
            <v>59615800</v>
          </cell>
          <cell r="D149" t="str">
            <v>300475</v>
          </cell>
          <cell r="E149" t="str">
            <v>Semple Susan</v>
          </cell>
          <cell r="F149">
            <v>409.5</v>
          </cell>
          <cell r="G149">
            <v>574</v>
          </cell>
          <cell r="I149">
            <v>126</v>
          </cell>
          <cell r="J149">
            <v>142</v>
          </cell>
          <cell r="L149">
            <v>99</v>
          </cell>
          <cell r="M149">
            <v>118</v>
          </cell>
          <cell r="N149">
            <v>1468.5</v>
          </cell>
          <cell r="P149">
            <v>4.2</v>
          </cell>
          <cell r="Q149">
            <v>6167.7</v>
          </cell>
          <cell r="R149">
            <v>9898.74</v>
          </cell>
          <cell r="S149">
            <v>-3731.04</v>
          </cell>
          <cell r="V149">
            <v>0</v>
          </cell>
          <cell r="Y149">
            <v>91</v>
          </cell>
          <cell r="Z149">
            <v>382.2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B150" t="str">
            <v>70291300</v>
          </cell>
          <cell r="D150">
            <v>300301</v>
          </cell>
          <cell r="E150" t="str">
            <v>Sharpley Diane (CM)</v>
          </cell>
          <cell r="F150">
            <v>0</v>
          </cell>
          <cell r="G150">
            <v>195</v>
          </cell>
          <cell r="I150">
            <v>0</v>
          </cell>
          <cell r="J150">
            <v>210</v>
          </cell>
          <cell r="L150">
            <v>0</v>
          </cell>
          <cell r="M150">
            <v>165</v>
          </cell>
          <cell r="N150">
            <v>570</v>
          </cell>
          <cell r="P150">
            <v>4.41</v>
          </cell>
          <cell r="Q150">
            <v>2513.7000000000003</v>
          </cell>
          <cell r="R150">
            <v>3752.72</v>
          </cell>
          <cell r="S150">
            <v>-1239.0199999999995</v>
          </cell>
          <cell r="V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0.20999999999999996</v>
          </cell>
          <cell r="AD150">
            <v>0</v>
          </cell>
          <cell r="AE150">
            <v>40.949999999999996</v>
          </cell>
        </row>
        <row r="151">
          <cell r="B151" t="str">
            <v>62154300</v>
          </cell>
          <cell r="D151" t="str">
            <v>EY298418</v>
          </cell>
          <cell r="E151" t="str">
            <v xml:space="preserve">Shaw Jacqueline (CM) </v>
          </cell>
          <cell r="F151">
            <v>0</v>
          </cell>
          <cell r="G151">
            <v>143</v>
          </cell>
          <cell r="I151">
            <v>0</v>
          </cell>
          <cell r="J151">
            <v>154</v>
          </cell>
          <cell r="L151">
            <v>0</v>
          </cell>
          <cell r="M151">
            <v>121</v>
          </cell>
          <cell r="N151">
            <v>418</v>
          </cell>
          <cell r="P151">
            <v>4.2</v>
          </cell>
          <cell r="Q151">
            <v>1755.6000000000001</v>
          </cell>
          <cell r="R151">
            <v>6262.2</v>
          </cell>
          <cell r="S151">
            <v>-4506.5999999999995</v>
          </cell>
          <cell r="V151">
            <v>0</v>
          </cell>
          <cell r="Y151">
            <v>102.75</v>
          </cell>
          <cell r="Z151">
            <v>431.55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</row>
        <row r="152">
          <cell r="B152" t="str">
            <v>70142800</v>
          </cell>
          <cell r="D152" t="str">
            <v>EY375524</v>
          </cell>
          <cell r="E152" t="str">
            <v>Shaw Toni (CM)</v>
          </cell>
          <cell r="F152">
            <v>578.5</v>
          </cell>
          <cell r="G152">
            <v>195</v>
          </cell>
          <cell r="I152">
            <v>77</v>
          </cell>
          <cell r="J152">
            <v>0</v>
          </cell>
          <cell r="L152">
            <v>237.5</v>
          </cell>
          <cell r="M152">
            <v>0</v>
          </cell>
          <cell r="N152">
            <v>1088</v>
          </cell>
          <cell r="P152">
            <v>4.6400000000000006</v>
          </cell>
          <cell r="Q152">
            <v>5048.3200000000006</v>
          </cell>
          <cell r="R152">
            <v>974.4</v>
          </cell>
          <cell r="S152">
            <v>4073.9200000000005</v>
          </cell>
          <cell r="V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0.44000000000000039</v>
          </cell>
          <cell r="AD152">
            <v>254.54000000000022</v>
          </cell>
          <cell r="AE152">
            <v>85.800000000000082</v>
          </cell>
        </row>
        <row r="153">
          <cell r="B153" t="str">
            <v>55531500</v>
          </cell>
          <cell r="D153" t="str">
            <v>EY420487</v>
          </cell>
          <cell r="E153" t="str">
            <v>Shaw-Marshall Helen (CM)</v>
          </cell>
          <cell r="F153">
            <v>182</v>
          </cell>
          <cell r="G153">
            <v>0</v>
          </cell>
          <cell r="I153">
            <v>133</v>
          </cell>
          <cell r="J153">
            <v>0</v>
          </cell>
          <cell r="L153">
            <v>165</v>
          </cell>
          <cell r="M153">
            <v>55</v>
          </cell>
          <cell r="N153">
            <v>535</v>
          </cell>
          <cell r="P153">
            <v>4.2</v>
          </cell>
          <cell r="Q153">
            <v>2247</v>
          </cell>
          <cell r="R153">
            <v>5184.6000000000004</v>
          </cell>
          <cell r="S153">
            <v>-2937.6000000000004</v>
          </cell>
          <cell r="V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B154" t="str">
            <v>63827600</v>
          </cell>
          <cell r="E154" t="str">
            <v>Sier Deborah (CM)</v>
          </cell>
          <cell r="F154">
            <v>0</v>
          </cell>
          <cell r="G154">
            <v>130</v>
          </cell>
          <cell r="I154">
            <v>210</v>
          </cell>
          <cell r="J154">
            <v>0</v>
          </cell>
          <cell r="L154">
            <v>0</v>
          </cell>
          <cell r="M154">
            <v>110</v>
          </cell>
          <cell r="N154">
            <v>450</v>
          </cell>
          <cell r="P154">
            <v>4.2</v>
          </cell>
          <cell r="Q154">
            <v>1890</v>
          </cell>
          <cell r="R154">
            <v>3906</v>
          </cell>
          <cell r="S154">
            <v>-2016</v>
          </cell>
          <cell r="V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>51639200</v>
          </cell>
          <cell r="D155" t="str">
            <v>300269</v>
          </cell>
          <cell r="E155" t="str">
            <v xml:space="preserve">Simmons Sarah </v>
          </cell>
          <cell r="F155">
            <v>1014</v>
          </cell>
          <cell r="G155">
            <v>780</v>
          </cell>
          <cell r="I155">
            <v>420</v>
          </cell>
          <cell r="J155">
            <v>210</v>
          </cell>
          <cell r="L155">
            <v>948</v>
          </cell>
          <cell r="M155">
            <v>750</v>
          </cell>
          <cell r="N155">
            <v>4122</v>
          </cell>
          <cell r="P155">
            <v>4.3500000000000005</v>
          </cell>
          <cell r="Q155">
            <v>17930.7</v>
          </cell>
          <cell r="R155">
            <v>13688.15</v>
          </cell>
          <cell r="S155">
            <v>4242.5500000000011</v>
          </cell>
          <cell r="V155">
            <v>0</v>
          </cell>
          <cell r="Y155">
            <v>270</v>
          </cell>
          <cell r="Z155">
            <v>1134</v>
          </cell>
          <cell r="AA155">
            <v>39</v>
          </cell>
          <cell r="AB155">
            <v>20.67</v>
          </cell>
          <cell r="AC155">
            <v>0.15000000000000036</v>
          </cell>
          <cell r="AD155">
            <v>152.10000000000036</v>
          </cell>
          <cell r="AE155">
            <v>117.00000000000028</v>
          </cell>
        </row>
        <row r="156">
          <cell r="B156" t="str">
            <v>59745700</v>
          </cell>
          <cell r="D156" t="str">
            <v>EY466587</v>
          </cell>
          <cell r="E156" t="str">
            <v>Simpson Penny</v>
          </cell>
          <cell r="F156">
            <v>0</v>
          </cell>
          <cell r="G156">
            <v>91</v>
          </cell>
          <cell r="I156">
            <v>210</v>
          </cell>
          <cell r="J156">
            <v>42</v>
          </cell>
          <cell r="L156">
            <v>165</v>
          </cell>
          <cell r="M156">
            <v>96.5</v>
          </cell>
          <cell r="N156">
            <v>604.5</v>
          </cell>
          <cell r="P156">
            <v>4.37</v>
          </cell>
          <cell r="Q156">
            <v>2641.665</v>
          </cell>
          <cell r="R156">
            <v>4999.16</v>
          </cell>
          <cell r="S156">
            <v>-2357.4949999999999</v>
          </cell>
          <cell r="V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0.16999999999999993</v>
          </cell>
          <cell r="AD156">
            <v>0</v>
          </cell>
          <cell r="AE156">
            <v>15.469999999999994</v>
          </cell>
        </row>
        <row r="157">
          <cell r="B157" t="str">
            <v>54048300</v>
          </cell>
          <cell r="D157">
            <v>300051</v>
          </cell>
          <cell r="E157" t="str">
            <v>Smart Georgina (CM)</v>
          </cell>
          <cell r="F157">
            <v>0</v>
          </cell>
          <cell r="G157">
            <v>585</v>
          </cell>
          <cell r="I157">
            <v>0</v>
          </cell>
          <cell r="J157">
            <v>210</v>
          </cell>
          <cell r="L157">
            <v>0</v>
          </cell>
          <cell r="M157">
            <v>330</v>
          </cell>
          <cell r="N157">
            <v>1125</v>
          </cell>
          <cell r="P157">
            <v>4.2</v>
          </cell>
          <cell r="Q157">
            <v>4725</v>
          </cell>
          <cell r="R157">
            <v>1575</v>
          </cell>
          <cell r="S157">
            <v>3150</v>
          </cell>
          <cell r="V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>62043100</v>
          </cell>
          <cell r="D158" t="str">
            <v>300305</v>
          </cell>
          <cell r="E158" t="str">
            <v>Smith Amanda Jane</v>
          </cell>
          <cell r="F158">
            <v>252</v>
          </cell>
          <cell r="G158">
            <v>271</v>
          </cell>
          <cell r="I158">
            <v>285</v>
          </cell>
          <cell r="J158">
            <v>180</v>
          </cell>
          <cell r="L158">
            <v>256</v>
          </cell>
          <cell r="M158">
            <v>165</v>
          </cell>
          <cell r="N158">
            <v>1409</v>
          </cell>
          <cell r="P158">
            <v>4.2</v>
          </cell>
          <cell r="Q158">
            <v>5917.8</v>
          </cell>
          <cell r="R158">
            <v>7782.6</v>
          </cell>
          <cell r="S158">
            <v>-1864.8000000000002</v>
          </cell>
          <cell r="V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>70154800</v>
          </cell>
          <cell r="D159" t="str">
            <v>EY543611</v>
          </cell>
          <cell r="E159" t="str">
            <v>Spurr Amy (CM)</v>
          </cell>
          <cell r="F159">
            <v>390</v>
          </cell>
          <cell r="G159">
            <v>494</v>
          </cell>
          <cell r="I159">
            <v>120</v>
          </cell>
          <cell r="J159">
            <v>210</v>
          </cell>
          <cell r="L159">
            <v>145</v>
          </cell>
          <cell r="M159">
            <v>150</v>
          </cell>
          <cell r="N159">
            <v>1509</v>
          </cell>
          <cell r="P159">
            <v>4.2</v>
          </cell>
          <cell r="Q159">
            <v>6337.8</v>
          </cell>
          <cell r="R159">
            <v>2473.8000000000002</v>
          </cell>
          <cell r="S159">
            <v>3864</v>
          </cell>
          <cell r="V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>52764600</v>
          </cell>
          <cell r="D160" t="str">
            <v>300512</v>
          </cell>
          <cell r="E160" t="str">
            <v>Stagg Carol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L160">
            <v>0</v>
          </cell>
          <cell r="M160">
            <v>0</v>
          </cell>
          <cell r="N160">
            <v>0</v>
          </cell>
          <cell r="P160">
            <v>4.2</v>
          </cell>
          <cell r="Q160">
            <v>0</v>
          </cell>
          <cell r="R160">
            <v>1814.4</v>
          </cell>
          <cell r="S160">
            <v>-1814.4</v>
          </cell>
          <cell r="V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>59663000</v>
          </cell>
          <cell r="D161" t="str">
            <v>EY408601</v>
          </cell>
          <cell r="E161" t="str">
            <v>Steel Amanda (CM)</v>
          </cell>
          <cell r="F161">
            <v>0</v>
          </cell>
          <cell r="G161">
            <v>260</v>
          </cell>
          <cell r="I161">
            <v>0</v>
          </cell>
          <cell r="J161">
            <v>196</v>
          </cell>
          <cell r="L161">
            <v>0</v>
          </cell>
          <cell r="M161">
            <v>196</v>
          </cell>
          <cell r="N161">
            <v>652</v>
          </cell>
          <cell r="P161">
            <v>4.2</v>
          </cell>
          <cell r="Q161">
            <v>2738.4</v>
          </cell>
          <cell r="R161">
            <v>1831.2</v>
          </cell>
          <cell r="S161">
            <v>907.2</v>
          </cell>
          <cell r="V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>62749200</v>
          </cell>
          <cell r="D162" t="str">
            <v>EY251848</v>
          </cell>
          <cell r="E162" t="str">
            <v>Stevens Caroline</v>
          </cell>
          <cell r="F162">
            <v>585</v>
          </cell>
          <cell r="G162">
            <v>377</v>
          </cell>
          <cell r="I162">
            <v>315</v>
          </cell>
          <cell r="J162">
            <v>168</v>
          </cell>
          <cell r="L162">
            <v>330</v>
          </cell>
          <cell r="M162">
            <v>159.5</v>
          </cell>
          <cell r="N162">
            <v>1934.5</v>
          </cell>
          <cell r="P162">
            <v>4.2</v>
          </cell>
          <cell r="Q162">
            <v>8124.9000000000005</v>
          </cell>
          <cell r="R162">
            <v>6262.2</v>
          </cell>
          <cell r="S162">
            <v>1862.7000000000007</v>
          </cell>
          <cell r="V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</row>
        <row r="163">
          <cell r="B163" t="str">
            <v>61591600</v>
          </cell>
          <cell r="D163" t="str">
            <v>EY375712</v>
          </cell>
          <cell r="E163" t="str">
            <v>Stone Julie (CM)</v>
          </cell>
          <cell r="F163">
            <v>585</v>
          </cell>
          <cell r="G163">
            <v>390</v>
          </cell>
          <cell r="I163">
            <v>420</v>
          </cell>
          <cell r="J163">
            <v>420</v>
          </cell>
          <cell r="L163">
            <v>495</v>
          </cell>
          <cell r="M163">
            <v>330</v>
          </cell>
          <cell r="N163">
            <v>2640</v>
          </cell>
          <cell r="P163">
            <v>4.5200000000000005</v>
          </cell>
          <cell r="Q163">
            <v>11932.800000000001</v>
          </cell>
          <cell r="R163">
            <v>9520.36</v>
          </cell>
          <cell r="S163">
            <v>2412.4400000000005</v>
          </cell>
          <cell r="V163">
            <v>0</v>
          </cell>
          <cell r="Y163">
            <v>54</v>
          </cell>
          <cell r="Z163">
            <v>226.8</v>
          </cell>
          <cell r="AA163">
            <v>195</v>
          </cell>
          <cell r="AB163">
            <v>103.35000000000001</v>
          </cell>
          <cell r="AC163">
            <v>0.32000000000000028</v>
          </cell>
          <cell r="AD163">
            <v>187.20000000000016</v>
          </cell>
          <cell r="AE163">
            <v>124.80000000000011</v>
          </cell>
        </row>
        <row r="164">
          <cell r="B164" t="str">
            <v>58730000</v>
          </cell>
          <cell r="E164" t="str">
            <v>Rachel Tanswell (CM)</v>
          </cell>
          <cell r="F164">
            <v>195</v>
          </cell>
          <cell r="G164">
            <v>195</v>
          </cell>
          <cell r="I164">
            <v>0</v>
          </cell>
          <cell r="J164">
            <v>0</v>
          </cell>
          <cell r="L164">
            <v>165</v>
          </cell>
          <cell r="M164">
            <v>165</v>
          </cell>
          <cell r="N164">
            <v>720</v>
          </cell>
          <cell r="P164">
            <v>4.2</v>
          </cell>
          <cell r="Q164">
            <v>3024</v>
          </cell>
          <cell r="R164">
            <v>0</v>
          </cell>
          <cell r="S164">
            <v>3024</v>
          </cell>
          <cell r="V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B165" t="str">
            <v>52764500</v>
          </cell>
          <cell r="D165" t="str">
            <v>503505</v>
          </cell>
          <cell r="E165" t="str">
            <v>Taylor Maria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P165">
            <v>4.2</v>
          </cell>
          <cell r="Q165">
            <v>0</v>
          </cell>
          <cell r="R165">
            <v>3024</v>
          </cell>
          <cell r="S165">
            <v>-3024</v>
          </cell>
          <cell r="V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B166" t="str">
            <v>50970900</v>
          </cell>
          <cell r="D166" t="str">
            <v>EY261225</v>
          </cell>
          <cell r="E166" t="str">
            <v>Taylor Tracy</v>
          </cell>
          <cell r="F166">
            <v>975</v>
          </cell>
          <cell r="G166">
            <v>195</v>
          </cell>
          <cell r="I166">
            <v>870</v>
          </cell>
          <cell r="J166">
            <v>210</v>
          </cell>
          <cell r="L166">
            <v>660</v>
          </cell>
          <cell r="M166">
            <v>165</v>
          </cell>
          <cell r="N166">
            <v>3075</v>
          </cell>
          <cell r="P166">
            <v>4.5600000000000005</v>
          </cell>
          <cell r="Q166">
            <v>14022.000000000002</v>
          </cell>
          <cell r="R166">
            <v>28674.359999999997</v>
          </cell>
          <cell r="S166">
            <v>-14652.359999999995</v>
          </cell>
          <cell r="V166">
            <v>0</v>
          </cell>
          <cell r="Y166">
            <v>60</v>
          </cell>
          <cell r="Z166">
            <v>252</v>
          </cell>
          <cell r="AA166">
            <v>585</v>
          </cell>
          <cell r="AB166">
            <v>310.05</v>
          </cell>
          <cell r="AC166">
            <v>0.36000000000000032</v>
          </cell>
          <cell r="AD166">
            <v>351.00000000000028</v>
          </cell>
          <cell r="AE166">
            <v>70.20000000000006</v>
          </cell>
        </row>
        <row r="167">
          <cell r="B167" t="str">
            <v>70211600</v>
          </cell>
          <cell r="D167" t="str">
            <v>EY383179</v>
          </cell>
          <cell r="E167" t="str">
            <v>Thompson Debra (CM)</v>
          </cell>
          <cell r="F167">
            <v>0</v>
          </cell>
          <cell r="G167">
            <v>0</v>
          </cell>
          <cell r="I167">
            <v>360</v>
          </cell>
          <cell r="J167">
            <v>150</v>
          </cell>
          <cell r="L167">
            <v>90</v>
          </cell>
          <cell r="M167">
            <v>45</v>
          </cell>
          <cell r="N167">
            <v>645</v>
          </cell>
          <cell r="P167">
            <v>4.29</v>
          </cell>
          <cell r="Q167">
            <v>2767.05</v>
          </cell>
          <cell r="R167">
            <v>6145.7</v>
          </cell>
          <cell r="S167">
            <v>-3378.6499999999996</v>
          </cell>
          <cell r="V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8.9999999999999858E-2</v>
          </cell>
          <cell r="AD167">
            <v>0</v>
          </cell>
          <cell r="AE167">
            <v>0</v>
          </cell>
        </row>
        <row r="168">
          <cell r="B168" t="str">
            <v>64237700</v>
          </cell>
          <cell r="D168" t="str">
            <v>300677</v>
          </cell>
          <cell r="E168" t="str">
            <v>Thompson Karen  (CM)</v>
          </cell>
          <cell r="F168">
            <v>195</v>
          </cell>
          <cell r="G168">
            <v>169</v>
          </cell>
          <cell r="I168">
            <v>210</v>
          </cell>
          <cell r="J168">
            <v>77</v>
          </cell>
          <cell r="L168">
            <v>165</v>
          </cell>
          <cell r="M168">
            <v>143</v>
          </cell>
          <cell r="N168">
            <v>959</v>
          </cell>
          <cell r="P168">
            <v>4.2</v>
          </cell>
          <cell r="Q168">
            <v>4027.8</v>
          </cell>
          <cell r="R168">
            <v>1898.4</v>
          </cell>
          <cell r="S168">
            <v>2129.4</v>
          </cell>
          <cell r="V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69">
          <cell r="B169" t="str">
            <v>70050400</v>
          </cell>
          <cell r="D169">
            <v>300147</v>
          </cell>
          <cell r="E169" t="str">
            <v>Waga Valerie (CM)</v>
          </cell>
          <cell r="F169">
            <v>349</v>
          </cell>
          <cell r="G169">
            <v>324</v>
          </cell>
          <cell r="I169">
            <v>420</v>
          </cell>
          <cell r="J169">
            <v>154</v>
          </cell>
          <cell r="L169">
            <v>445.5</v>
          </cell>
          <cell r="M169">
            <v>121</v>
          </cell>
          <cell r="N169">
            <v>1813.5</v>
          </cell>
          <cell r="P169">
            <v>4.2</v>
          </cell>
          <cell r="Q169">
            <v>7616.7000000000007</v>
          </cell>
          <cell r="R169">
            <v>5098.8</v>
          </cell>
          <cell r="S169">
            <v>2517.9000000000005</v>
          </cell>
          <cell r="V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</row>
        <row r="170">
          <cell r="B170" t="str">
            <v>63330900</v>
          </cell>
          <cell r="D170" t="str">
            <v>EY443637</v>
          </cell>
          <cell r="E170" t="str">
            <v>Walker Dionne(CM)</v>
          </cell>
          <cell r="F170">
            <v>585</v>
          </cell>
          <cell r="G170">
            <v>273</v>
          </cell>
          <cell r="I170">
            <v>0</v>
          </cell>
          <cell r="J170">
            <v>0</v>
          </cell>
          <cell r="L170">
            <v>330</v>
          </cell>
          <cell r="M170">
            <v>60</v>
          </cell>
          <cell r="N170">
            <v>1248</v>
          </cell>
          <cell r="P170">
            <v>4.2</v>
          </cell>
          <cell r="Q170">
            <v>5241.6000000000004</v>
          </cell>
          <cell r="R170">
            <v>0</v>
          </cell>
          <cell r="S170">
            <v>5241.6000000000004</v>
          </cell>
          <cell r="V170">
            <v>0</v>
          </cell>
          <cell r="Y170">
            <v>0</v>
          </cell>
          <cell r="Z170">
            <v>0</v>
          </cell>
          <cell r="AA170">
            <v>195</v>
          </cell>
          <cell r="AB170">
            <v>103.35000000000001</v>
          </cell>
          <cell r="AC170">
            <v>0</v>
          </cell>
          <cell r="AD170">
            <v>0</v>
          </cell>
          <cell r="AE170">
            <v>0</v>
          </cell>
        </row>
        <row r="171">
          <cell r="B171" t="str">
            <v>59657500</v>
          </cell>
          <cell r="D171" t="str">
            <v>300580</v>
          </cell>
          <cell r="E171" t="str">
            <v>Webster Faith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N171">
            <v>0</v>
          </cell>
          <cell r="P171">
            <v>4.2</v>
          </cell>
          <cell r="Q171">
            <v>0</v>
          </cell>
          <cell r="R171">
            <v>2116.8000000000002</v>
          </cell>
          <cell r="S171">
            <v>-2116.8000000000002</v>
          </cell>
          <cell r="V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2">
          <cell r="B172" t="str">
            <v>51737600</v>
          </cell>
          <cell r="D172" t="str">
            <v>EY372447</v>
          </cell>
          <cell r="E172" t="str">
            <v xml:space="preserve">White Clare  </v>
          </cell>
          <cell r="F172">
            <v>378.63</v>
          </cell>
          <cell r="G172">
            <v>509.5</v>
          </cell>
          <cell r="I172">
            <v>140</v>
          </cell>
          <cell r="J172">
            <v>140</v>
          </cell>
          <cell r="L172">
            <v>114.01</v>
          </cell>
          <cell r="M172">
            <v>114.01</v>
          </cell>
          <cell r="N172">
            <v>1396.15</v>
          </cell>
          <cell r="P172">
            <v>4.21</v>
          </cell>
          <cell r="Q172">
            <v>5877.7915000000003</v>
          </cell>
          <cell r="R172">
            <v>14840.18</v>
          </cell>
          <cell r="S172">
            <v>-8962.3885000000009</v>
          </cell>
          <cell r="V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9.9999999999997868E-3</v>
          </cell>
          <cell r="AD172">
            <v>3.7862999999999194</v>
          </cell>
          <cell r="AE172">
            <v>5.0949999999998914</v>
          </cell>
        </row>
        <row r="173">
          <cell r="B173" t="str">
            <v>70163700</v>
          </cell>
          <cell r="D173" t="str">
            <v>EY547042</v>
          </cell>
          <cell r="E173" t="str">
            <v>Wild Kate (CM)</v>
          </cell>
          <cell r="F173">
            <v>65</v>
          </cell>
          <cell r="G173">
            <v>195</v>
          </cell>
          <cell r="I173">
            <v>112</v>
          </cell>
          <cell r="J173">
            <v>210</v>
          </cell>
          <cell r="L173">
            <v>88</v>
          </cell>
          <cell r="M173">
            <v>165</v>
          </cell>
          <cell r="N173">
            <v>835</v>
          </cell>
          <cell r="P173">
            <v>4.2</v>
          </cell>
          <cell r="Q173">
            <v>3507</v>
          </cell>
          <cell r="R173">
            <v>6493.2</v>
          </cell>
          <cell r="S173">
            <v>-2986.2</v>
          </cell>
          <cell r="V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</row>
        <row r="174">
          <cell r="B174" t="str">
            <v>70016000</v>
          </cell>
          <cell r="D174" t="str">
            <v>EY491790</v>
          </cell>
          <cell r="E174" t="str">
            <v>Wildon Claire (CM)</v>
          </cell>
          <cell r="F174">
            <v>0</v>
          </cell>
          <cell r="G174">
            <v>0</v>
          </cell>
          <cell r="I174">
            <v>195</v>
          </cell>
          <cell r="J174">
            <v>198</v>
          </cell>
          <cell r="L174">
            <v>0</v>
          </cell>
          <cell r="M174">
            <v>0</v>
          </cell>
          <cell r="N174">
            <v>393</v>
          </cell>
          <cell r="P174">
            <v>4.49</v>
          </cell>
          <cell r="Q174">
            <v>1764.5700000000002</v>
          </cell>
          <cell r="R174">
            <v>3978.12</v>
          </cell>
          <cell r="S174">
            <v>-2213.5499999999997</v>
          </cell>
          <cell r="V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0.29000000000000004</v>
          </cell>
          <cell r="AD174">
            <v>0</v>
          </cell>
          <cell r="AE174">
            <v>0</v>
          </cell>
        </row>
        <row r="175">
          <cell r="B175" t="str">
            <v>64104600</v>
          </cell>
          <cell r="D175" t="str">
            <v>CA100017</v>
          </cell>
          <cell r="E175" t="str">
            <v>Wilsher Nikkie (CM)</v>
          </cell>
          <cell r="F175">
            <v>266.5</v>
          </cell>
          <cell r="G175">
            <v>962</v>
          </cell>
          <cell r="I175">
            <v>340</v>
          </cell>
          <cell r="J175">
            <v>455</v>
          </cell>
          <cell r="L175">
            <v>500.5</v>
          </cell>
          <cell r="M175">
            <v>550</v>
          </cell>
          <cell r="N175">
            <v>3074</v>
          </cell>
          <cell r="P175">
            <v>4.2</v>
          </cell>
          <cell r="Q175">
            <v>12910.800000000001</v>
          </cell>
          <cell r="R175">
            <v>7270.2</v>
          </cell>
          <cell r="S175">
            <v>5640.6000000000013</v>
          </cell>
          <cell r="V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</row>
        <row r="176">
          <cell r="B176" t="str">
            <v>70461200</v>
          </cell>
          <cell r="E176" t="str">
            <v>Wilson Helen (CM)</v>
          </cell>
          <cell r="F176">
            <v>482.5</v>
          </cell>
          <cell r="G176">
            <v>203</v>
          </cell>
          <cell r="I176">
            <v>70</v>
          </cell>
          <cell r="J176">
            <v>0</v>
          </cell>
          <cell r="L176">
            <v>258.18</v>
          </cell>
          <cell r="M176">
            <v>92.82</v>
          </cell>
          <cell r="N176">
            <v>1106.5</v>
          </cell>
          <cell r="P176">
            <v>4.2</v>
          </cell>
          <cell r="Q176">
            <v>4647.3</v>
          </cell>
          <cell r="R176">
            <v>1843.8</v>
          </cell>
          <cell r="S176">
            <v>2803.5</v>
          </cell>
          <cell r="V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</row>
        <row r="177">
          <cell r="B177" t="str">
            <v>63220500</v>
          </cell>
          <cell r="D177" t="str">
            <v>EY482722</v>
          </cell>
          <cell r="E177" t="str">
            <v>Wood Michelle (CM)</v>
          </cell>
          <cell r="F177">
            <v>273</v>
          </cell>
          <cell r="G177">
            <v>149.5</v>
          </cell>
          <cell r="I177">
            <v>0</v>
          </cell>
          <cell r="J177">
            <v>84</v>
          </cell>
          <cell r="L177">
            <v>231</v>
          </cell>
          <cell r="M177">
            <v>126.5</v>
          </cell>
          <cell r="N177">
            <v>864</v>
          </cell>
          <cell r="P177">
            <v>4.2</v>
          </cell>
          <cell r="Q177">
            <v>3628.8</v>
          </cell>
          <cell r="R177">
            <v>2599.8000000000002</v>
          </cell>
          <cell r="S177">
            <v>1029</v>
          </cell>
          <cell r="V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78">
          <cell r="B178" t="str">
            <v>52798900</v>
          </cell>
          <cell r="D178" t="str">
            <v>501011</v>
          </cell>
          <cell r="E178" t="str">
            <v>Worth Tracey</v>
          </cell>
          <cell r="F178">
            <v>321.5</v>
          </cell>
          <cell r="G178">
            <v>482.24</v>
          </cell>
          <cell r="I178">
            <v>142</v>
          </cell>
          <cell r="J178">
            <v>142</v>
          </cell>
          <cell r="L178">
            <v>0</v>
          </cell>
          <cell r="M178">
            <v>0</v>
          </cell>
          <cell r="N178">
            <v>1087.74</v>
          </cell>
          <cell r="P178">
            <v>4.2</v>
          </cell>
          <cell r="Q178">
            <v>4568.5079999999998</v>
          </cell>
          <cell r="R178">
            <v>3263.4</v>
          </cell>
          <cell r="S178">
            <v>1305.1079999999997</v>
          </cell>
          <cell r="V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</row>
        <row r="179">
          <cell r="B179" t="str">
            <v>57870200</v>
          </cell>
          <cell r="D179" t="str">
            <v>EY442797</v>
          </cell>
          <cell r="E179" t="str">
            <v>Wraith Lawley</v>
          </cell>
          <cell r="F179">
            <v>585</v>
          </cell>
          <cell r="G179">
            <v>195</v>
          </cell>
          <cell r="I179">
            <v>420</v>
          </cell>
          <cell r="J179">
            <v>0</v>
          </cell>
          <cell r="L179">
            <v>330</v>
          </cell>
          <cell r="M179">
            <v>0</v>
          </cell>
          <cell r="N179">
            <v>1530</v>
          </cell>
          <cell r="P179">
            <v>4.3</v>
          </cell>
          <cell r="Q179">
            <v>6579</v>
          </cell>
          <cell r="R179">
            <v>4750.8</v>
          </cell>
          <cell r="S179">
            <v>1828.1999999999998</v>
          </cell>
          <cell r="V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9.9999999999999645E-2</v>
          </cell>
          <cell r="AD179">
            <v>58.499999999999794</v>
          </cell>
          <cell r="AE179">
            <v>19.499999999999929</v>
          </cell>
        </row>
        <row r="180">
          <cell r="B180" t="str">
            <v>64376900</v>
          </cell>
          <cell r="D180" t="str">
            <v>EY369634</v>
          </cell>
          <cell r="E180" t="str">
            <v>Wright Helena (CM)</v>
          </cell>
          <cell r="F180">
            <v>93</v>
          </cell>
          <cell r="G180">
            <v>391.5</v>
          </cell>
          <cell r="I180">
            <v>42</v>
          </cell>
          <cell r="J180">
            <v>259</v>
          </cell>
          <cell r="L180">
            <v>66</v>
          </cell>
          <cell r="M180">
            <v>330</v>
          </cell>
          <cell r="N180">
            <v>1181.5</v>
          </cell>
          <cell r="P180">
            <v>4.2</v>
          </cell>
          <cell r="Q180">
            <v>4962.3</v>
          </cell>
          <cell r="R180">
            <v>3250.8</v>
          </cell>
          <cell r="S180">
            <v>1711.5</v>
          </cell>
          <cell r="V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</row>
        <row r="181">
          <cell r="B181" t="str">
            <v>58063100</v>
          </cell>
          <cell r="D181" t="str">
            <v>300124</v>
          </cell>
          <cell r="E181" t="str">
            <v>Wright Lynn Marie</v>
          </cell>
          <cell r="F181">
            <v>390</v>
          </cell>
          <cell r="G181">
            <v>234</v>
          </cell>
          <cell r="I181">
            <v>210</v>
          </cell>
          <cell r="J181">
            <v>42</v>
          </cell>
          <cell r="L181">
            <v>165</v>
          </cell>
          <cell r="M181">
            <v>33</v>
          </cell>
          <cell r="N181">
            <v>1074</v>
          </cell>
          <cell r="P181">
            <v>4.2</v>
          </cell>
          <cell r="Q181">
            <v>4510.8</v>
          </cell>
          <cell r="R181">
            <v>8164.8</v>
          </cell>
          <cell r="S181">
            <v>-3654</v>
          </cell>
          <cell r="V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B182" t="str">
            <v>61945200</v>
          </cell>
          <cell r="D182" t="str">
            <v>EY451888</v>
          </cell>
          <cell r="E182" t="str">
            <v>Yasin Rabia (CM)</v>
          </cell>
          <cell r="F182">
            <v>975</v>
          </cell>
          <cell r="G182">
            <v>0</v>
          </cell>
          <cell r="I182">
            <v>840</v>
          </cell>
          <cell r="J182">
            <v>0</v>
          </cell>
          <cell r="L182">
            <v>660</v>
          </cell>
          <cell r="M182">
            <v>0</v>
          </cell>
          <cell r="N182">
            <v>2475</v>
          </cell>
          <cell r="P182">
            <v>4.6400000000000006</v>
          </cell>
          <cell r="Q182">
            <v>11484.000000000002</v>
          </cell>
          <cell r="R182">
            <v>18712.020000000004</v>
          </cell>
          <cell r="S182">
            <v>-7228.0200000000023</v>
          </cell>
          <cell r="V182">
            <v>0</v>
          </cell>
          <cell r="Y182">
            <v>0</v>
          </cell>
          <cell r="Z182">
            <v>0</v>
          </cell>
          <cell r="AA182">
            <v>780</v>
          </cell>
          <cell r="AB182">
            <v>413.40000000000003</v>
          </cell>
          <cell r="AC182">
            <v>0.44000000000000039</v>
          </cell>
          <cell r="AD182">
            <v>429.0000000000004</v>
          </cell>
          <cell r="AE182">
            <v>0</v>
          </cell>
        </row>
        <row r="183">
          <cell r="B183" t="str">
            <v>70316100</v>
          </cell>
          <cell r="E183" t="str">
            <v>Yates Kelly (CM)</v>
          </cell>
          <cell r="F183">
            <v>195</v>
          </cell>
          <cell r="G183">
            <v>195</v>
          </cell>
          <cell r="I183">
            <v>0</v>
          </cell>
          <cell r="J183">
            <v>0</v>
          </cell>
          <cell r="L183">
            <v>165</v>
          </cell>
          <cell r="M183">
            <v>165</v>
          </cell>
          <cell r="N183">
            <v>720</v>
          </cell>
          <cell r="P183">
            <v>4.2</v>
          </cell>
          <cell r="Q183">
            <v>3024</v>
          </cell>
          <cell r="R183">
            <v>0</v>
          </cell>
          <cell r="S183">
            <v>3024</v>
          </cell>
          <cell r="V183">
            <v>0</v>
          </cell>
          <cell r="Y183">
            <v>314</v>
          </cell>
          <cell r="Z183">
            <v>1318.8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B184" t="str">
            <v>59441900</v>
          </cell>
          <cell r="D184" t="str">
            <v>EY462564</v>
          </cell>
          <cell r="E184" t="str">
            <v>Yate Kerry (CM)</v>
          </cell>
          <cell r="F184">
            <v>195</v>
          </cell>
          <cell r="G184">
            <v>110.5</v>
          </cell>
          <cell r="I184">
            <v>210</v>
          </cell>
          <cell r="J184">
            <v>119</v>
          </cell>
          <cell r="L184">
            <v>165</v>
          </cell>
          <cell r="M184">
            <v>93.5</v>
          </cell>
          <cell r="N184">
            <v>893</v>
          </cell>
          <cell r="P184">
            <v>4.2</v>
          </cell>
          <cell r="Q184">
            <v>3750.6000000000004</v>
          </cell>
          <cell r="R184">
            <v>3855.6000000000004</v>
          </cell>
          <cell r="S184">
            <v>-105</v>
          </cell>
          <cell r="V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B185" t="str">
            <v>52970300</v>
          </cell>
          <cell r="D185" t="str">
            <v>EY336609</v>
          </cell>
          <cell r="E185" t="str">
            <v xml:space="preserve">Young Fiona </v>
          </cell>
          <cell r="F185">
            <v>195</v>
          </cell>
          <cell r="G185">
            <v>39</v>
          </cell>
          <cell r="I185">
            <v>210</v>
          </cell>
          <cell r="J185">
            <v>42</v>
          </cell>
          <cell r="L185">
            <v>165</v>
          </cell>
          <cell r="M185">
            <v>33</v>
          </cell>
          <cell r="N185">
            <v>684</v>
          </cell>
          <cell r="P185">
            <v>4.2</v>
          </cell>
          <cell r="Q185">
            <v>2872.8</v>
          </cell>
          <cell r="R185">
            <v>6174</v>
          </cell>
          <cell r="S185">
            <v>-3301.2</v>
          </cell>
          <cell r="V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6">
          <cell r="B186" t="str">
            <v>70136300</v>
          </cell>
          <cell r="D186">
            <v>300396</v>
          </cell>
          <cell r="E186" t="str">
            <v>Young Julie Dawn (CM)</v>
          </cell>
          <cell r="F186">
            <v>0</v>
          </cell>
          <cell r="G186">
            <v>0</v>
          </cell>
          <cell r="I186">
            <v>0</v>
          </cell>
          <cell r="J186">
            <v>0</v>
          </cell>
          <cell r="L186">
            <v>0</v>
          </cell>
          <cell r="M186">
            <v>0</v>
          </cell>
          <cell r="N186">
            <v>0</v>
          </cell>
          <cell r="P186">
            <v>4.2</v>
          </cell>
          <cell r="Q186">
            <v>0</v>
          </cell>
          <cell r="R186">
            <v>5040</v>
          </cell>
          <cell r="S186">
            <v>-5040</v>
          </cell>
          <cell r="V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</row>
        <row r="187">
          <cell r="B187" t="str">
            <v>62222300</v>
          </cell>
          <cell r="D187" t="str">
            <v>EY492910</v>
          </cell>
          <cell r="E187" t="str">
            <v>Abbeydale Cottage Nursery Ltd</v>
          </cell>
          <cell r="F187">
            <v>11537.75</v>
          </cell>
          <cell r="G187">
            <v>2691.15</v>
          </cell>
          <cell r="I187">
            <v>5313</v>
          </cell>
          <cell r="J187">
            <v>1165</v>
          </cell>
          <cell r="L187">
            <v>5853.38</v>
          </cell>
          <cell r="M187">
            <v>1240.33</v>
          </cell>
          <cell r="N187">
            <v>27800.61</v>
          </cell>
          <cell r="P187">
            <v>4.21</v>
          </cell>
          <cell r="Q187">
            <v>117040.5681</v>
          </cell>
          <cell r="R187">
            <v>126076.87</v>
          </cell>
          <cell r="S187">
            <v>-9036.3018999999913</v>
          </cell>
          <cell r="V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9.9999999999997868E-3</v>
          </cell>
          <cell r="AD187">
            <v>115.37749999999754</v>
          </cell>
          <cell r="AE187">
            <v>26.911499999999428</v>
          </cell>
        </row>
        <row r="188">
          <cell r="B188" t="str">
            <v>31183700</v>
          </cell>
          <cell r="D188" t="str">
            <v>EY368525</v>
          </cell>
          <cell r="E188" t="str">
            <v>Appletree Childcare (Sheffield) Ltd</v>
          </cell>
          <cell r="F188">
            <v>10690.5</v>
          </cell>
          <cell r="G188">
            <v>3958</v>
          </cell>
          <cell r="I188">
            <v>4932</v>
          </cell>
          <cell r="J188">
            <v>1512</v>
          </cell>
          <cell r="L188">
            <v>5346</v>
          </cell>
          <cell r="M188">
            <v>1584</v>
          </cell>
          <cell r="N188">
            <v>28022.5</v>
          </cell>
          <cell r="P188">
            <v>4.3600000000000003</v>
          </cell>
          <cell r="Q188">
            <v>122178.1</v>
          </cell>
          <cell r="R188">
            <v>140472.53</v>
          </cell>
          <cell r="S188">
            <v>-18294.429999999993</v>
          </cell>
          <cell r="V188">
            <v>0</v>
          </cell>
          <cell r="Y188">
            <v>0</v>
          </cell>
          <cell r="Z188">
            <v>0</v>
          </cell>
          <cell r="AA188">
            <v>2349</v>
          </cell>
          <cell r="AB188">
            <v>1244.97</v>
          </cell>
          <cell r="AC188">
            <v>0.16000000000000014</v>
          </cell>
          <cell r="AD188">
            <v>1710.4800000000016</v>
          </cell>
          <cell r="AE188">
            <v>633.28000000000054</v>
          </cell>
        </row>
        <row r="189">
          <cell r="B189" t="str">
            <v>62968400</v>
          </cell>
          <cell r="D189" t="str">
            <v>140479</v>
          </cell>
          <cell r="E189" t="str">
            <v>Avicenna Academy</v>
          </cell>
          <cell r="F189">
            <v>780</v>
          </cell>
          <cell r="G189">
            <v>0</v>
          </cell>
          <cell r="I189">
            <v>1635</v>
          </cell>
          <cell r="J189">
            <v>0</v>
          </cell>
          <cell r="L189">
            <v>660</v>
          </cell>
          <cell r="M189">
            <v>0</v>
          </cell>
          <cell r="N189">
            <v>3075</v>
          </cell>
          <cell r="P189">
            <v>4.3900000000000006</v>
          </cell>
          <cell r="Q189">
            <v>13499.250000000002</v>
          </cell>
          <cell r="R189">
            <v>10314.9</v>
          </cell>
          <cell r="S189">
            <v>3184.3500000000022</v>
          </cell>
          <cell r="V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0.19000000000000039</v>
          </cell>
          <cell r="AD189">
            <v>148.2000000000003</v>
          </cell>
          <cell r="AE189">
            <v>0</v>
          </cell>
        </row>
        <row r="190">
          <cell r="B190" t="str">
            <v>59949100</v>
          </cell>
          <cell r="D190" t="str">
            <v>EY490952</v>
          </cell>
          <cell r="E190" t="str">
            <v>Banana Moon Day Nursery Sheffield</v>
          </cell>
          <cell r="F190">
            <v>5520</v>
          </cell>
          <cell r="G190">
            <v>4321</v>
          </cell>
          <cell r="I190">
            <v>3710</v>
          </cell>
          <cell r="J190">
            <v>2536</v>
          </cell>
          <cell r="L190">
            <v>3566.5</v>
          </cell>
          <cell r="M190">
            <v>3007.5</v>
          </cell>
          <cell r="N190">
            <v>22661</v>
          </cell>
          <cell r="P190">
            <v>4.25</v>
          </cell>
          <cell r="Q190">
            <v>96309.25</v>
          </cell>
          <cell r="R190">
            <v>157783.72500000001</v>
          </cell>
          <cell r="S190">
            <v>-61474.475000000006</v>
          </cell>
          <cell r="V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4.9999999999999822E-2</v>
          </cell>
          <cell r="AD190">
            <v>275.99999999999903</v>
          </cell>
          <cell r="AE190">
            <v>216.04999999999924</v>
          </cell>
        </row>
        <row r="191">
          <cell r="B191" t="str">
            <v>31184000</v>
          </cell>
          <cell r="D191" t="str">
            <v>300716</v>
          </cell>
          <cell r="E191" t="str">
            <v>Beauchief Pre-School</v>
          </cell>
          <cell r="F191">
            <v>2613</v>
          </cell>
          <cell r="G191">
            <v>591.5</v>
          </cell>
          <cell r="I191">
            <v>1806</v>
          </cell>
          <cell r="J191">
            <v>406</v>
          </cell>
          <cell r="L191">
            <v>1935</v>
          </cell>
          <cell r="M191">
            <v>429</v>
          </cell>
          <cell r="N191">
            <v>7780.5</v>
          </cell>
          <cell r="P191">
            <v>4.25</v>
          </cell>
          <cell r="Q191">
            <v>33067.125</v>
          </cell>
          <cell r="R191">
            <v>32431.61</v>
          </cell>
          <cell r="S191">
            <v>635.51499999999942</v>
          </cell>
          <cell r="V191">
            <v>0</v>
          </cell>
          <cell r="Y191">
            <v>0</v>
          </cell>
          <cell r="Z191">
            <v>0</v>
          </cell>
          <cell r="AA191">
            <v>195</v>
          </cell>
          <cell r="AB191">
            <v>103.35000000000001</v>
          </cell>
          <cell r="AC191">
            <v>4.9999999999999822E-2</v>
          </cell>
          <cell r="AD191">
            <v>130.64999999999952</v>
          </cell>
          <cell r="AE191">
            <v>29.574999999999896</v>
          </cell>
        </row>
        <row r="192">
          <cell r="B192" t="str">
            <v>63281400</v>
          </cell>
          <cell r="D192" t="str">
            <v>EY495658</v>
          </cell>
          <cell r="E192" t="str">
            <v>Beanies Childcare</v>
          </cell>
          <cell r="F192">
            <v>5928</v>
          </cell>
          <cell r="G192">
            <v>1755</v>
          </cell>
          <cell r="I192">
            <v>3534</v>
          </cell>
          <cell r="J192">
            <v>1260</v>
          </cell>
          <cell r="L192">
            <v>4015</v>
          </cell>
          <cell r="M192">
            <v>1320</v>
          </cell>
          <cell r="N192">
            <v>17812</v>
          </cell>
          <cell r="P192">
            <v>4.59</v>
          </cell>
          <cell r="Q192">
            <v>81757.08</v>
          </cell>
          <cell r="R192">
            <v>78306.510000000009</v>
          </cell>
          <cell r="S192">
            <v>3450.5699999999924</v>
          </cell>
          <cell r="V192">
            <v>0</v>
          </cell>
          <cell r="Y192">
            <v>0</v>
          </cell>
          <cell r="Z192">
            <v>0</v>
          </cell>
          <cell r="AA192">
            <v>1365</v>
          </cell>
          <cell r="AB192">
            <v>723.45</v>
          </cell>
          <cell r="AC192">
            <v>0.38999999999999968</v>
          </cell>
          <cell r="AD192">
            <v>2311.9199999999983</v>
          </cell>
          <cell r="AE192">
            <v>684.44999999999948</v>
          </cell>
        </row>
        <row r="193">
          <cell r="B193" t="str">
            <v>31184100</v>
          </cell>
          <cell r="D193" t="str">
            <v>EY423110</v>
          </cell>
          <cell r="E193" t="str">
            <v>Beech Hill Nursery</v>
          </cell>
          <cell r="F193">
            <v>7319</v>
          </cell>
          <cell r="G193">
            <v>5278</v>
          </cell>
          <cell r="I193">
            <v>6034</v>
          </cell>
          <cell r="J193">
            <v>4396</v>
          </cell>
          <cell r="L193">
            <v>6061</v>
          </cell>
          <cell r="M193">
            <v>4504</v>
          </cell>
          <cell r="N193">
            <v>33592</v>
          </cell>
          <cell r="P193">
            <v>4.22</v>
          </cell>
          <cell r="Q193">
            <v>141758.24</v>
          </cell>
          <cell r="R193">
            <v>144990.75999999998</v>
          </cell>
          <cell r="S193">
            <v>-3232.5199999999895</v>
          </cell>
          <cell r="V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1.9999999999999574E-2</v>
          </cell>
          <cell r="AD193">
            <v>146.37999999999687</v>
          </cell>
          <cell r="AE193">
            <v>105.55999999999776</v>
          </cell>
        </row>
        <row r="194">
          <cell r="B194" t="str">
            <v>58741900</v>
          </cell>
          <cell r="D194" t="str">
            <v>EY495664</v>
          </cell>
          <cell r="E194" t="str">
            <v>Birley Community Pre-School</v>
          </cell>
          <cell r="F194">
            <v>2289</v>
          </cell>
          <cell r="G194">
            <v>1891.5</v>
          </cell>
          <cell r="I194">
            <v>728</v>
          </cell>
          <cell r="J194">
            <v>1442</v>
          </cell>
          <cell r="L194">
            <v>753.5</v>
          </cell>
          <cell r="M194">
            <v>1848</v>
          </cell>
          <cell r="N194">
            <v>8952</v>
          </cell>
          <cell r="P194">
            <v>4.21</v>
          </cell>
          <cell r="Q194">
            <v>37687.919999999998</v>
          </cell>
          <cell r="R194">
            <v>31295.98</v>
          </cell>
          <cell r="S194">
            <v>6391.9399999999987</v>
          </cell>
          <cell r="V194">
            <v>0</v>
          </cell>
          <cell r="Y194">
            <v>0</v>
          </cell>
          <cell r="Z194">
            <v>0</v>
          </cell>
          <cell r="AA194">
            <v>253.5</v>
          </cell>
          <cell r="AB194">
            <v>134.35500000000002</v>
          </cell>
          <cell r="AC194">
            <v>9.9999999999997868E-3</v>
          </cell>
          <cell r="AD194">
            <v>22.88999999999951</v>
          </cell>
          <cell r="AE194">
            <v>18.914999999999598</v>
          </cell>
        </row>
        <row r="195">
          <cell r="B195" t="str">
            <v>32765300</v>
          </cell>
          <cell r="D195" t="str">
            <v>EY281531</v>
          </cell>
          <cell r="E195" t="str">
            <v>Bizzy Bee Family Childcare Centre</v>
          </cell>
          <cell r="F195">
            <v>10699</v>
          </cell>
          <cell r="G195">
            <v>8976.5</v>
          </cell>
          <cell r="I195">
            <v>6600</v>
          </cell>
          <cell r="J195">
            <v>6180</v>
          </cell>
          <cell r="L195">
            <v>7836</v>
          </cell>
          <cell r="M195">
            <v>6651.5</v>
          </cell>
          <cell r="N195">
            <v>46943</v>
          </cell>
          <cell r="P195">
            <v>4.2300000000000004</v>
          </cell>
          <cell r="Q195">
            <v>198568.89</v>
          </cell>
          <cell r="R195">
            <v>200134.56000000003</v>
          </cell>
          <cell r="S195">
            <v>-1565.6700000000128</v>
          </cell>
          <cell r="V195">
            <v>0</v>
          </cell>
          <cell r="Y195">
            <v>0</v>
          </cell>
          <cell r="Z195">
            <v>0</v>
          </cell>
          <cell r="AA195">
            <v>2730</v>
          </cell>
          <cell r="AB195">
            <v>1446.9</v>
          </cell>
          <cell r="AC195">
            <v>3.0000000000000249E-2</v>
          </cell>
          <cell r="AD195">
            <v>320.97000000000264</v>
          </cell>
          <cell r="AE195">
            <v>269.29500000000223</v>
          </cell>
        </row>
        <row r="196">
          <cell r="B196" t="str">
            <v>31184300</v>
          </cell>
          <cell r="D196" t="str">
            <v>300771</v>
          </cell>
          <cell r="E196" t="str">
            <v>Bents Green Pre-School</v>
          </cell>
          <cell r="F196">
            <v>1534.5</v>
          </cell>
          <cell r="G196">
            <v>375.77</v>
          </cell>
          <cell r="I196">
            <v>1183</v>
          </cell>
          <cell r="J196">
            <v>221</v>
          </cell>
          <cell r="L196">
            <v>1265</v>
          </cell>
          <cell r="M196">
            <v>291.5</v>
          </cell>
          <cell r="N196">
            <v>4870.7700000000004</v>
          </cell>
          <cell r="P196">
            <v>4.21</v>
          </cell>
          <cell r="Q196">
            <v>20505.941700000003</v>
          </cell>
          <cell r="R196">
            <v>39344.6</v>
          </cell>
          <cell r="S196">
            <v>-18838.658299999996</v>
          </cell>
          <cell r="V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9.9999999999997868E-3</v>
          </cell>
          <cell r="AD196">
            <v>15.344999999999672</v>
          </cell>
          <cell r="AE196">
            <v>3.7576999999999199</v>
          </cell>
        </row>
        <row r="197">
          <cell r="B197" t="str">
            <v>54222200</v>
          </cell>
          <cell r="D197" t="str">
            <v>107168</v>
          </cell>
          <cell r="E197" t="str">
            <v>Bethany School</v>
          </cell>
          <cell r="F197">
            <v>585</v>
          </cell>
          <cell r="G197">
            <v>0</v>
          </cell>
          <cell r="I197">
            <v>1050</v>
          </cell>
          <cell r="J197">
            <v>0</v>
          </cell>
          <cell r="L197">
            <v>592.5</v>
          </cell>
          <cell r="M197">
            <v>67.5</v>
          </cell>
          <cell r="N197">
            <v>2295</v>
          </cell>
          <cell r="P197">
            <v>4.4000000000000004</v>
          </cell>
          <cell r="Q197">
            <v>10098</v>
          </cell>
          <cell r="R197">
            <v>8014.2</v>
          </cell>
          <cell r="S197">
            <v>2083.8000000000002</v>
          </cell>
          <cell r="V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0.20000000000000018</v>
          </cell>
          <cell r="AD197">
            <v>117.0000000000001</v>
          </cell>
          <cell r="AE197">
            <v>0</v>
          </cell>
        </row>
        <row r="198">
          <cell r="B198" t="str">
            <v>31184500</v>
          </cell>
          <cell r="D198" t="str">
            <v>300754</v>
          </cell>
          <cell r="E198" t="str">
            <v>Bole Hill Nursery</v>
          </cell>
          <cell r="F198">
            <v>11736</v>
          </cell>
          <cell r="G198">
            <v>8464.5</v>
          </cell>
          <cell r="I198">
            <v>7157</v>
          </cell>
          <cell r="J198">
            <v>4531</v>
          </cell>
          <cell r="L198">
            <v>8491</v>
          </cell>
          <cell r="M198">
            <v>6173.5</v>
          </cell>
          <cell r="N198">
            <v>46553</v>
          </cell>
          <cell r="P198">
            <v>4.25</v>
          </cell>
          <cell r="Q198">
            <v>197850.25</v>
          </cell>
          <cell r="R198">
            <v>219162.31</v>
          </cell>
          <cell r="S198">
            <v>-21312.059999999998</v>
          </cell>
          <cell r="V198">
            <v>0</v>
          </cell>
          <cell r="Y198">
            <v>0</v>
          </cell>
          <cell r="Z198">
            <v>0</v>
          </cell>
          <cell r="AA198">
            <v>585</v>
          </cell>
          <cell r="AB198">
            <v>310.05</v>
          </cell>
          <cell r="AC198">
            <v>4.9999999999999822E-2</v>
          </cell>
          <cell r="AD198">
            <v>586.79999999999791</v>
          </cell>
          <cell r="AE198">
            <v>423.22499999999849</v>
          </cell>
        </row>
        <row r="199">
          <cell r="B199" t="str">
            <v>31184700</v>
          </cell>
          <cell r="D199" t="str">
            <v>EY481053</v>
          </cell>
          <cell r="E199" t="str">
            <v>Bradway Pre School</v>
          </cell>
          <cell r="F199">
            <v>4433</v>
          </cell>
          <cell r="G199">
            <v>1677</v>
          </cell>
          <cell r="I199">
            <v>3819</v>
          </cell>
          <cell r="J199">
            <v>1560</v>
          </cell>
          <cell r="L199">
            <v>3755</v>
          </cell>
          <cell r="M199">
            <v>1398</v>
          </cell>
          <cell r="N199">
            <v>16642</v>
          </cell>
          <cell r="P199">
            <v>4.32</v>
          </cell>
          <cell r="Q199">
            <v>71893.440000000002</v>
          </cell>
          <cell r="R199">
            <v>77803.89</v>
          </cell>
          <cell r="S199">
            <v>-5910.4499999999971</v>
          </cell>
          <cell r="V199">
            <v>0</v>
          </cell>
          <cell r="Y199">
            <v>0</v>
          </cell>
          <cell r="Z199">
            <v>0</v>
          </cell>
          <cell r="AA199">
            <v>767</v>
          </cell>
          <cell r="AB199">
            <v>406.51000000000005</v>
          </cell>
          <cell r="AC199">
            <v>0.12000000000000011</v>
          </cell>
          <cell r="AD199">
            <v>531.96000000000049</v>
          </cell>
          <cell r="AE199">
            <v>201.24000000000018</v>
          </cell>
        </row>
        <row r="200">
          <cell r="B200" t="str">
            <v>64666100</v>
          </cell>
          <cell r="D200" t="str">
            <v>EY547605</v>
          </cell>
          <cell r="E200" t="str">
            <v>Brierley Field Children's Nursery Ltd</v>
          </cell>
          <cell r="F200">
            <v>4703.5</v>
          </cell>
          <cell r="G200">
            <v>2551.0100000000002</v>
          </cell>
          <cell r="I200">
            <v>2330</v>
          </cell>
          <cell r="J200">
            <v>884</v>
          </cell>
          <cell r="L200">
            <v>3062</v>
          </cell>
          <cell r="M200">
            <v>1624.5</v>
          </cell>
          <cell r="N200">
            <v>15155.01</v>
          </cell>
          <cell r="P200">
            <v>4.38</v>
          </cell>
          <cell r="Q200">
            <v>66378.943799999994</v>
          </cell>
          <cell r="R200">
            <v>67699.11</v>
          </cell>
          <cell r="S200">
            <v>-1320.1662000000069</v>
          </cell>
          <cell r="V200">
            <v>0</v>
          </cell>
          <cell r="Y200">
            <v>587</v>
          </cell>
          <cell r="Z200">
            <v>2465.4</v>
          </cell>
          <cell r="AA200">
            <v>975</v>
          </cell>
          <cell r="AB200">
            <v>516.75</v>
          </cell>
          <cell r="AC200">
            <v>0.17999999999999972</v>
          </cell>
          <cell r="AD200">
            <v>846.62999999999863</v>
          </cell>
          <cell r="AE200">
            <v>459.18179999999933</v>
          </cell>
        </row>
        <row r="201">
          <cell r="B201" t="str">
            <v>50214000</v>
          </cell>
          <cell r="D201" t="str">
            <v>EY432460</v>
          </cell>
          <cell r="E201" t="str">
            <v>Bright Beginners</v>
          </cell>
          <cell r="F201">
            <v>6435</v>
          </cell>
          <cell r="G201">
            <v>1365</v>
          </cell>
          <cell r="I201">
            <v>4985</v>
          </cell>
          <cell r="J201">
            <v>1230</v>
          </cell>
          <cell r="L201">
            <v>4830</v>
          </cell>
          <cell r="M201">
            <v>1485</v>
          </cell>
          <cell r="N201">
            <v>20330</v>
          </cell>
          <cell r="P201">
            <v>4.54</v>
          </cell>
          <cell r="Q201">
            <v>92298.2</v>
          </cell>
          <cell r="R201">
            <v>130067.98</v>
          </cell>
          <cell r="S201">
            <v>-37769.78</v>
          </cell>
          <cell r="V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0.33999999999999986</v>
          </cell>
          <cell r="AD201">
            <v>2187.8999999999992</v>
          </cell>
          <cell r="AE201">
            <v>464.0999999999998</v>
          </cell>
        </row>
        <row r="202">
          <cell r="B202" t="str">
            <v>70250200</v>
          </cell>
          <cell r="D202" t="str">
            <v>EY556637</v>
          </cell>
          <cell r="E202" t="str">
            <v>Bright Bunnies Day Care</v>
          </cell>
          <cell r="F202">
            <v>0</v>
          </cell>
          <cell r="G202">
            <v>0</v>
          </cell>
          <cell r="I202">
            <v>368</v>
          </cell>
          <cell r="J202">
            <v>15</v>
          </cell>
          <cell r="L202">
            <v>216</v>
          </cell>
          <cell r="M202">
            <v>0</v>
          </cell>
          <cell r="N202">
            <v>599</v>
          </cell>
          <cell r="P202">
            <v>4.4400000000000004</v>
          </cell>
          <cell r="Q202">
            <v>2659.5600000000004</v>
          </cell>
          <cell r="R202">
            <v>8523.0300000000007</v>
          </cell>
          <cell r="S202">
            <v>-5863.47</v>
          </cell>
          <cell r="V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0.24000000000000021</v>
          </cell>
          <cell r="AD202">
            <v>0</v>
          </cell>
          <cell r="AE202">
            <v>0</v>
          </cell>
        </row>
        <row r="203">
          <cell r="B203" t="str">
            <v>56656800</v>
          </cell>
          <cell r="D203" t="str">
            <v>EY441196</v>
          </cell>
          <cell r="E203" t="str">
            <v>Bright Stars Nursery</v>
          </cell>
          <cell r="F203">
            <v>8463</v>
          </cell>
          <cell r="G203">
            <v>812.5</v>
          </cell>
          <cell r="I203">
            <v>4851</v>
          </cell>
          <cell r="J203">
            <v>679</v>
          </cell>
          <cell r="L203">
            <v>6459</v>
          </cell>
          <cell r="M203">
            <v>693</v>
          </cell>
          <cell r="N203">
            <v>21957.5</v>
          </cell>
          <cell r="P203">
            <v>4.5600000000000005</v>
          </cell>
          <cell r="Q203">
            <v>100126.20000000001</v>
          </cell>
          <cell r="R203">
            <v>94918.830000000016</v>
          </cell>
          <cell r="S203">
            <v>5207.3699999999953</v>
          </cell>
          <cell r="V203">
            <v>0</v>
          </cell>
          <cell r="Y203">
            <v>0</v>
          </cell>
          <cell r="Z203">
            <v>0</v>
          </cell>
          <cell r="AA203">
            <v>1950</v>
          </cell>
          <cell r="AB203">
            <v>1033.5</v>
          </cell>
          <cell r="AC203">
            <v>0.36000000000000032</v>
          </cell>
          <cell r="AD203">
            <v>3046.6800000000026</v>
          </cell>
          <cell r="AE203">
            <v>292.50000000000028</v>
          </cell>
          <cell r="AF203">
            <v>1</v>
          </cell>
        </row>
        <row r="204">
          <cell r="B204" t="str">
            <v>61866800</v>
          </cell>
          <cell r="E204" t="str">
            <v>Broomhall Under 3’s Limited</v>
          </cell>
          <cell r="F204">
            <v>1365</v>
          </cell>
          <cell r="G204">
            <v>0</v>
          </cell>
          <cell r="I204">
            <v>0</v>
          </cell>
          <cell r="J204">
            <v>0</v>
          </cell>
          <cell r="L204">
            <v>0</v>
          </cell>
          <cell r="M204">
            <v>0</v>
          </cell>
          <cell r="N204">
            <v>1365</v>
          </cell>
          <cell r="P204">
            <v>4.6400000000000006</v>
          </cell>
          <cell r="Q204">
            <v>6333.6</v>
          </cell>
          <cell r="R204">
            <v>1598.4</v>
          </cell>
          <cell r="S204">
            <v>4735.2000000000007</v>
          </cell>
          <cell r="V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0.44000000000000039</v>
          </cell>
          <cell r="AD204">
            <v>600.60000000000048</v>
          </cell>
          <cell r="AE204">
            <v>0</v>
          </cell>
        </row>
        <row r="205">
          <cell r="B205" t="str">
            <v>63160100</v>
          </cell>
          <cell r="D205" t="str">
            <v>EY432893</v>
          </cell>
          <cell r="E205" t="str">
            <v>Busy Rascals</v>
          </cell>
          <cell r="F205">
            <v>178.5</v>
          </cell>
          <cell r="G205">
            <v>78</v>
          </cell>
          <cell r="I205">
            <v>221</v>
          </cell>
          <cell r="J205">
            <v>104</v>
          </cell>
          <cell r="L205">
            <v>313.5</v>
          </cell>
          <cell r="M205">
            <v>66</v>
          </cell>
          <cell r="N205">
            <v>961</v>
          </cell>
          <cell r="P205">
            <v>4.46</v>
          </cell>
          <cell r="Q205">
            <v>4286.0600000000004</v>
          </cell>
          <cell r="R205">
            <v>2551.25</v>
          </cell>
          <cell r="S205">
            <v>1734.8100000000004</v>
          </cell>
          <cell r="V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0.25999999999999979</v>
          </cell>
          <cell r="AD205">
            <v>46.409999999999961</v>
          </cell>
          <cell r="AE205">
            <v>20.279999999999983</v>
          </cell>
        </row>
        <row r="206">
          <cell r="B206" t="str">
            <v>58158600</v>
          </cell>
          <cell r="D206" t="str">
            <v>EY463691</v>
          </cell>
          <cell r="E206" t="str">
            <v>Chantrey House Nursery &amp; Pre-School</v>
          </cell>
          <cell r="F206">
            <v>7045</v>
          </cell>
          <cell r="G206">
            <v>5111.25</v>
          </cell>
          <cell r="I206">
            <v>6090</v>
          </cell>
          <cell r="J206">
            <v>4040</v>
          </cell>
          <cell r="L206">
            <v>5115</v>
          </cell>
          <cell r="M206">
            <v>4111.25</v>
          </cell>
          <cell r="N206">
            <v>31512.5</v>
          </cell>
          <cell r="P206">
            <v>4.24</v>
          </cell>
          <cell r="Q206">
            <v>133613</v>
          </cell>
          <cell r="R206">
            <v>133215.5</v>
          </cell>
          <cell r="S206">
            <v>397.5</v>
          </cell>
          <cell r="V206">
            <v>0</v>
          </cell>
          <cell r="Y206">
            <v>0</v>
          </cell>
          <cell r="Z206">
            <v>0</v>
          </cell>
          <cell r="AA206">
            <v>1105</v>
          </cell>
          <cell r="AB206">
            <v>585.65</v>
          </cell>
          <cell r="AC206">
            <v>4.0000000000000036E-2</v>
          </cell>
          <cell r="AD206">
            <v>281.80000000000024</v>
          </cell>
          <cell r="AE206">
            <v>204.45000000000019</v>
          </cell>
        </row>
        <row r="207">
          <cell r="B207" t="str">
            <v>31185100</v>
          </cell>
          <cell r="D207" t="str">
            <v>EY425698</v>
          </cell>
          <cell r="E207" t="str">
            <v>Chantreyland Children's Nursery</v>
          </cell>
          <cell r="F207">
            <v>12702</v>
          </cell>
          <cell r="G207">
            <v>7026.5</v>
          </cell>
          <cell r="I207">
            <v>8448</v>
          </cell>
          <cell r="J207">
            <v>4930</v>
          </cell>
          <cell r="L207">
            <v>7901</v>
          </cell>
          <cell r="M207">
            <v>4882.66</v>
          </cell>
          <cell r="N207">
            <v>45890.16</v>
          </cell>
          <cell r="P207">
            <v>4.2700000000000005</v>
          </cell>
          <cell r="Q207">
            <v>195950.98320000005</v>
          </cell>
          <cell r="R207">
            <v>250578.07300000003</v>
          </cell>
          <cell r="S207">
            <v>-54627.089799999987</v>
          </cell>
          <cell r="V207">
            <v>60</v>
          </cell>
          <cell r="W207">
            <v>4.21</v>
          </cell>
          <cell r="X207">
            <v>252.6</v>
          </cell>
          <cell r="Y207">
            <v>0</v>
          </cell>
          <cell r="Z207">
            <v>0</v>
          </cell>
          <cell r="AA207">
            <v>1140</v>
          </cell>
          <cell r="AB207">
            <v>604.20000000000005</v>
          </cell>
          <cell r="AC207">
            <v>7.0000000000000284E-2</v>
          </cell>
          <cell r="AD207">
            <v>889.14000000000362</v>
          </cell>
          <cell r="AE207">
            <v>491.85500000000201</v>
          </cell>
        </row>
        <row r="208">
          <cell r="B208" t="str">
            <v>31184900</v>
          </cell>
          <cell r="D208" t="str">
            <v>403676</v>
          </cell>
          <cell r="E208" t="str">
            <v>Children 1st @ Breedon House</v>
          </cell>
          <cell r="F208">
            <v>18566.95</v>
          </cell>
          <cell r="G208">
            <v>13298.2</v>
          </cell>
          <cell r="I208">
            <v>10928</v>
          </cell>
          <cell r="J208">
            <v>7154</v>
          </cell>
          <cell r="L208">
            <v>10616.26</v>
          </cell>
          <cell r="M208">
            <v>7235.11</v>
          </cell>
          <cell r="N208">
            <v>67798.52</v>
          </cell>
          <cell r="P208">
            <v>4.3100000000000005</v>
          </cell>
          <cell r="Q208">
            <v>292211.62120000005</v>
          </cell>
          <cell r="R208">
            <v>359449.09080000006</v>
          </cell>
          <cell r="S208">
            <v>-67237.469600000011</v>
          </cell>
          <cell r="V208">
            <v>0</v>
          </cell>
          <cell r="Y208">
            <v>0</v>
          </cell>
          <cell r="Z208">
            <v>0</v>
          </cell>
          <cell r="AA208">
            <v>888.96</v>
          </cell>
          <cell r="AB208">
            <v>471.14880000000005</v>
          </cell>
          <cell r="AC208">
            <v>0.11000000000000032</v>
          </cell>
          <cell r="AD208">
            <v>2042.364500000006</v>
          </cell>
          <cell r="AE208">
            <v>1462.8020000000042</v>
          </cell>
        </row>
        <row r="209">
          <cell r="B209" t="str">
            <v>70674700</v>
          </cell>
          <cell r="E209" t="str">
            <v>City Road Community Childcare</v>
          </cell>
          <cell r="F209">
            <v>1357.5</v>
          </cell>
          <cell r="G209">
            <v>382.5</v>
          </cell>
          <cell r="I209">
            <v>0</v>
          </cell>
          <cell r="J209">
            <v>0</v>
          </cell>
          <cell r="L209">
            <v>60</v>
          </cell>
          <cell r="M209">
            <v>0</v>
          </cell>
          <cell r="N209">
            <v>1800</v>
          </cell>
          <cell r="P209">
            <v>4.2</v>
          </cell>
          <cell r="Q209">
            <v>7560</v>
          </cell>
          <cell r="R209">
            <v>0</v>
          </cell>
          <cell r="S209">
            <v>7560</v>
          </cell>
          <cell r="V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</row>
        <row r="210">
          <cell r="B210" t="str">
            <v>31185200</v>
          </cell>
          <cell r="D210" t="str">
            <v>EY358276</v>
          </cell>
          <cell r="E210" t="str">
            <v>Collegiate Montessori</v>
          </cell>
          <cell r="F210">
            <v>10934.5</v>
          </cell>
          <cell r="G210">
            <v>5991.5</v>
          </cell>
          <cell r="I210">
            <v>7103</v>
          </cell>
          <cell r="J210">
            <v>3976</v>
          </cell>
          <cell r="L210">
            <v>7447</v>
          </cell>
          <cell r="M210">
            <v>3927</v>
          </cell>
          <cell r="N210">
            <v>39379</v>
          </cell>
          <cell r="P210">
            <v>4.22</v>
          </cell>
          <cell r="Q210">
            <v>166179.38</v>
          </cell>
          <cell r="R210">
            <v>170822.96</v>
          </cell>
          <cell r="S210">
            <v>-4643.5799999999872</v>
          </cell>
          <cell r="V210">
            <v>0</v>
          </cell>
          <cell r="Y210">
            <v>0</v>
          </cell>
          <cell r="Z210">
            <v>0</v>
          </cell>
          <cell r="AA210">
            <v>195</v>
          </cell>
          <cell r="AB210">
            <v>103.35000000000001</v>
          </cell>
          <cell r="AC210">
            <v>1.9999999999999574E-2</v>
          </cell>
          <cell r="AD210">
            <v>218.68999999999534</v>
          </cell>
          <cell r="AE210">
            <v>119.82999999999744</v>
          </cell>
        </row>
        <row r="211">
          <cell r="B211" t="str">
            <v>31185300</v>
          </cell>
          <cell r="D211" t="str">
            <v>300724</v>
          </cell>
          <cell r="E211" t="str">
            <v>Corner House Nursery Ltd</v>
          </cell>
          <cell r="F211">
            <v>15117</v>
          </cell>
          <cell r="G211">
            <v>5411</v>
          </cell>
          <cell r="I211">
            <v>10728</v>
          </cell>
          <cell r="J211">
            <v>3203</v>
          </cell>
          <cell r="L211">
            <v>12129.15</v>
          </cell>
          <cell r="M211">
            <v>3768</v>
          </cell>
          <cell r="N211">
            <v>50356.15</v>
          </cell>
          <cell r="P211">
            <v>4.24</v>
          </cell>
          <cell r="Q211">
            <v>213510.07600000003</v>
          </cell>
          <cell r="R211">
            <v>235213.47</v>
          </cell>
          <cell r="S211">
            <v>-21703.393999999971</v>
          </cell>
          <cell r="V211">
            <v>0</v>
          </cell>
          <cell r="Y211">
            <v>0</v>
          </cell>
          <cell r="Z211">
            <v>0</v>
          </cell>
          <cell r="AA211">
            <v>1170</v>
          </cell>
          <cell r="AB211">
            <v>620.1</v>
          </cell>
          <cell r="AC211">
            <v>4.0000000000000036E-2</v>
          </cell>
          <cell r="AD211">
            <v>604.68000000000052</v>
          </cell>
          <cell r="AE211">
            <v>216.4400000000002</v>
          </cell>
        </row>
        <row r="212">
          <cell r="B212" t="str">
            <v>55041500</v>
          </cell>
          <cell r="D212" t="str">
            <v>EY555142</v>
          </cell>
          <cell r="E212" t="str">
            <v>Cornerstone Nurseries Ltd (Beechwood)</v>
          </cell>
          <cell r="F212">
            <v>5068</v>
          </cell>
          <cell r="G212">
            <v>464.36</v>
          </cell>
          <cell r="I212">
            <v>3795</v>
          </cell>
          <cell r="J212">
            <v>711</v>
          </cell>
          <cell r="L212">
            <v>3329</v>
          </cell>
          <cell r="M212">
            <v>522.5</v>
          </cell>
          <cell r="N212">
            <v>13889.86</v>
          </cell>
          <cell r="P212">
            <v>4.6000000000000005</v>
          </cell>
          <cell r="Q212">
            <v>63893.356000000007</v>
          </cell>
          <cell r="R212">
            <v>86777.790000000008</v>
          </cell>
          <cell r="S212">
            <v>-22884.434000000001</v>
          </cell>
          <cell r="V212">
            <v>0</v>
          </cell>
          <cell r="Y212">
            <v>0</v>
          </cell>
          <cell r="Z212">
            <v>0</v>
          </cell>
          <cell r="AA212">
            <v>2418</v>
          </cell>
          <cell r="AB212">
            <v>1281.54</v>
          </cell>
          <cell r="AC212">
            <v>0.40000000000000036</v>
          </cell>
          <cell r="AD212">
            <v>2027.2000000000019</v>
          </cell>
          <cell r="AE212">
            <v>185.74400000000017</v>
          </cell>
        </row>
        <row r="213">
          <cell r="B213" t="str">
            <v>33697500</v>
          </cell>
          <cell r="D213" t="str">
            <v>EY555144</v>
          </cell>
          <cell r="E213" t="str">
            <v>Cornerstone Nurseries Ltd (Treetops)</v>
          </cell>
          <cell r="F213">
            <v>11115</v>
          </cell>
          <cell r="G213">
            <v>5973.5</v>
          </cell>
          <cell r="I213">
            <v>6412</v>
          </cell>
          <cell r="J213">
            <v>3427</v>
          </cell>
          <cell r="L213">
            <v>7022</v>
          </cell>
          <cell r="M213">
            <v>3902.5</v>
          </cell>
          <cell r="N213">
            <v>37852</v>
          </cell>
          <cell r="P213">
            <v>4.24</v>
          </cell>
          <cell r="Q213">
            <v>160492.48000000001</v>
          </cell>
          <cell r="R213">
            <v>150584.66</v>
          </cell>
          <cell r="S213">
            <v>9907.820000000007</v>
          </cell>
          <cell r="V213">
            <v>0</v>
          </cell>
          <cell r="Y213">
            <v>135</v>
          </cell>
          <cell r="Z213">
            <v>567</v>
          </cell>
          <cell r="AA213">
            <v>546</v>
          </cell>
          <cell r="AB213">
            <v>289.38</v>
          </cell>
          <cell r="AC213">
            <v>4.0000000000000036E-2</v>
          </cell>
          <cell r="AD213">
            <v>444.60000000000042</v>
          </cell>
          <cell r="AE213">
            <v>238.94000000000023</v>
          </cell>
        </row>
        <row r="214">
          <cell r="B214" t="str">
            <v>40865100</v>
          </cell>
          <cell r="D214" t="str">
            <v>EY555143</v>
          </cell>
          <cell r="E214" t="str">
            <v>Cornerstone Nurseries Ltd (Thorncliffe)</v>
          </cell>
          <cell r="F214">
            <v>8181.35</v>
          </cell>
          <cell r="G214">
            <v>3494</v>
          </cell>
          <cell r="I214">
            <v>5992</v>
          </cell>
          <cell r="J214">
            <v>2695</v>
          </cell>
          <cell r="L214">
            <v>6297.95</v>
          </cell>
          <cell r="M214">
            <v>3038</v>
          </cell>
          <cell r="N214">
            <v>29698.3</v>
          </cell>
          <cell r="P214">
            <v>4.29</v>
          </cell>
          <cell r="Q214">
            <v>127405.70699999999</v>
          </cell>
          <cell r="R214">
            <v>116152.14000000001</v>
          </cell>
          <cell r="S214">
            <v>11253.566999999981</v>
          </cell>
          <cell r="V214">
            <v>0</v>
          </cell>
          <cell r="Y214">
            <v>0</v>
          </cell>
          <cell r="Z214">
            <v>0</v>
          </cell>
          <cell r="AA214">
            <v>871</v>
          </cell>
          <cell r="AB214">
            <v>461.63</v>
          </cell>
          <cell r="AC214">
            <v>8.9999999999999858E-2</v>
          </cell>
          <cell r="AD214">
            <v>736.32149999999888</v>
          </cell>
          <cell r="AE214">
            <v>314.45999999999952</v>
          </cell>
        </row>
        <row r="215">
          <cell r="B215" t="str">
            <v>31185400</v>
          </cell>
          <cell r="D215" t="str">
            <v>403682</v>
          </cell>
          <cell r="E215" t="str">
            <v>Coumes Spring Children's Centre</v>
          </cell>
          <cell r="F215">
            <v>7644</v>
          </cell>
          <cell r="G215">
            <v>3535.61</v>
          </cell>
          <cell r="I215">
            <v>4878</v>
          </cell>
          <cell r="J215">
            <v>2030</v>
          </cell>
          <cell r="L215">
            <v>5535.6</v>
          </cell>
          <cell r="M215">
            <v>2054.3000000000002</v>
          </cell>
          <cell r="N215">
            <v>25677.51</v>
          </cell>
          <cell r="P215">
            <v>4.21</v>
          </cell>
          <cell r="Q215">
            <v>108102.31709999999</v>
          </cell>
          <cell r="R215">
            <v>122986.85999999999</v>
          </cell>
          <cell r="S215">
            <v>-14884.5429</v>
          </cell>
          <cell r="V215">
            <v>0</v>
          </cell>
          <cell r="Y215">
            <v>0</v>
          </cell>
          <cell r="Z215">
            <v>0</v>
          </cell>
          <cell r="AA215">
            <v>1183</v>
          </cell>
          <cell r="AB215">
            <v>626.99</v>
          </cell>
          <cell r="AC215">
            <v>9.9999999999997868E-3</v>
          </cell>
          <cell r="AD215">
            <v>76.439999999998378</v>
          </cell>
          <cell r="AE215">
            <v>35.356099999999245</v>
          </cell>
        </row>
        <row r="216">
          <cell r="B216" t="str">
            <v>48109000</v>
          </cell>
          <cell r="D216" t="str">
            <v>EY473009</v>
          </cell>
          <cell r="E216" t="str">
            <v>Croft Corner Nursery and Pre-School</v>
          </cell>
          <cell r="F216">
            <v>11219</v>
          </cell>
          <cell r="G216">
            <v>7787</v>
          </cell>
          <cell r="I216">
            <v>7514</v>
          </cell>
          <cell r="J216">
            <v>4870</v>
          </cell>
          <cell r="L216">
            <v>7532.5</v>
          </cell>
          <cell r="M216">
            <v>5149.5</v>
          </cell>
          <cell r="N216">
            <v>44072</v>
          </cell>
          <cell r="P216">
            <v>4.21</v>
          </cell>
          <cell r="Q216">
            <v>185543.12</v>
          </cell>
          <cell r="R216">
            <v>203524.68000000002</v>
          </cell>
          <cell r="S216">
            <v>-17981.560000000027</v>
          </cell>
          <cell r="V216">
            <v>24</v>
          </cell>
          <cell r="W216">
            <v>4.1500000000000004</v>
          </cell>
          <cell r="X216">
            <v>99.600000000000009</v>
          </cell>
          <cell r="Y216">
            <v>0</v>
          </cell>
          <cell r="Z216">
            <v>0</v>
          </cell>
          <cell r="AA216">
            <v>431.5</v>
          </cell>
          <cell r="AB216">
            <v>228.69500000000002</v>
          </cell>
          <cell r="AC216">
            <v>9.9999999999997868E-3</v>
          </cell>
          <cell r="AD216">
            <v>112.18999999999761</v>
          </cell>
          <cell r="AE216">
            <v>77.869999999998342</v>
          </cell>
        </row>
        <row r="217">
          <cell r="B217" t="str">
            <v>31185700</v>
          </cell>
          <cell r="D217" t="str">
            <v>300933</v>
          </cell>
          <cell r="E217" t="str">
            <v>Crosspool Community Pre School</v>
          </cell>
          <cell r="F217">
            <v>4486</v>
          </cell>
          <cell r="G217">
            <v>4078</v>
          </cell>
          <cell r="I217">
            <v>4864</v>
          </cell>
          <cell r="J217">
            <v>3497</v>
          </cell>
          <cell r="L217">
            <v>4068.4</v>
          </cell>
          <cell r="M217">
            <v>3231.01</v>
          </cell>
          <cell r="N217">
            <v>24224.410000000003</v>
          </cell>
          <cell r="P217">
            <v>4.2</v>
          </cell>
          <cell r="Q217">
            <v>101742.52200000001</v>
          </cell>
          <cell r="R217">
            <v>92975.38</v>
          </cell>
          <cell r="S217">
            <v>8767.1420000000071</v>
          </cell>
          <cell r="V217">
            <v>0</v>
          </cell>
          <cell r="Y217">
            <v>0</v>
          </cell>
          <cell r="Z217">
            <v>0</v>
          </cell>
          <cell r="AA217">
            <v>351</v>
          </cell>
          <cell r="AB217">
            <v>186.03</v>
          </cell>
          <cell r="AC217">
            <v>0</v>
          </cell>
          <cell r="AD217">
            <v>0</v>
          </cell>
          <cell r="AE217">
            <v>0</v>
          </cell>
          <cell r="AF217">
            <v>1</v>
          </cell>
        </row>
        <row r="218">
          <cell r="B218" t="str">
            <v>40538600</v>
          </cell>
          <cell r="D218" t="str">
            <v>EY292049</v>
          </cell>
          <cell r="E218" t="str">
            <v>Daisy Chain Private Day Care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4.2</v>
          </cell>
          <cell r="Q218">
            <v>0</v>
          </cell>
          <cell r="R218">
            <v>23426.550000000003</v>
          </cell>
          <cell r="S218">
            <v>-23426.550000000003</v>
          </cell>
          <cell r="V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</row>
        <row r="219">
          <cell r="B219" t="str">
            <v>30496800</v>
          </cell>
          <cell r="D219" t="str">
            <v>EY497527</v>
          </cell>
          <cell r="E219" t="str">
            <v>Darnall Community Nursery</v>
          </cell>
          <cell r="F219">
            <v>16770</v>
          </cell>
          <cell r="G219">
            <v>1625</v>
          </cell>
          <cell r="I219">
            <v>10605</v>
          </cell>
          <cell r="J219">
            <v>1575</v>
          </cell>
          <cell r="L219">
            <v>12500</v>
          </cell>
          <cell r="M219">
            <v>1320</v>
          </cell>
          <cell r="N219">
            <v>44395</v>
          </cell>
          <cell r="P219">
            <v>4.6100000000000003</v>
          </cell>
          <cell r="Q219">
            <v>204660.95</v>
          </cell>
          <cell r="R219">
            <v>208523.12000000002</v>
          </cell>
          <cell r="S219">
            <v>-3862.1700000000128</v>
          </cell>
          <cell r="V219">
            <v>0</v>
          </cell>
          <cell r="Y219">
            <v>0</v>
          </cell>
          <cell r="Z219">
            <v>0</v>
          </cell>
          <cell r="AA219">
            <v>5395</v>
          </cell>
          <cell r="AB219">
            <v>2859.3500000000004</v>
          </cell>
          <cell r="AC219">
            <v>0.41000000000000014</v>
          </cell>
          <cell r="AD219">
            <v>6875.7000000000025</v>
          </cell>
          <cell r="AE219">
            <v>666.25000000000023</v>
          </cell>
        </row>
        <row r="220">
          <cell r="B220" t="str">
            <v>31185800</v>
          </cell>
          <cell r="D220" t="str">
            <v>EY485611</v>
          </cell>
          <cell r="E220" t="str">
            <v>Deepcar Pre-School and Daycare</v>
          </cell>
          <cell r="F220">
            <v>5022</v>
          </cell>
          <cell r="G220">
            <v>3719</v>
          </cell>
          <cell r="I220">
            <v>1847</v>
          </cell>
          <cell r="J220">
            <v>924</v>
          </cell>
          <cell r="L220">
            <v>3458.5</v>
          </cell>
          <cell r="M220">
            <v>2449.75</v>
          </cell>
          <cell r="N220">
            <v>17420.25</v>
          </cell>
          <cell r="P220">
            <v>4.2700000000000005</v>
          </cell>
          <cell r="Q220">
            <v>74384.467500000013</v>
          </cell>
          <cell r="R220">
            <v>49123.94000000001</v>
          </cell>
          <cell r="S220">
            <v>25260.527500000004</v>
          </cell>
          <cell r="V220">
            <v>0</v>
          </cell>
          <cell r="Y220">
            <v>0</v>
          </cell>
          <cell r="Z220">
            <v>0</v>
          </cell>
          <cell r="AA220">
            <v>1716</v>
          </cell>
          <cell r="AB220">
            <v>909.48</v>
          </cell>
          <cell r="AC220">
            <v>7.0000000000000284E-2</v>
          </cell>
          <cell r="AD220">
            <v>351.54000000000144</v>
          </cell>
          <cell r="AE220">
            <v>260.33000000000106</v>
          </cell>
        </row>
        <row r="221">
          <cell r="B221" t="str">
            <v>31185900</v>
          </cell>
          <cell r="D221" t="str">
            <v>EY260159</v>
          </cell>
          <cell r="E221" t="str">
            <v>Dickory Dock Nursery</v>
          </cell>
          <cell r="F221">
            <v>13958.4</v>
          </cell>
          <cell r="G221">
            <v>6674.3</v>
          </cell>
          <cell r="I221">
            <v>8538</v>
          </cell>
          <cell r="J221">
            <v>4316</v>
          </cell>
          <cell r="L221">
            <v>8810.4</v>
          </cell>
          <cell r="M221">
            <v>4117.6000000000004</v>
          </cell>
          <cell r="N221">
            <v>46414.7</v>
          </cell>
          <cell r="P221">
            <v>4.58</v>
          </cell>
          <cell r="Q221">
            <v>212579.326</v>
          </cell>
          <cell r="R221">
            <v>242450.88400000002</v>
          </cell>
          <cell r="S221">
            <v>-29871.558000000019</v>
          </cell>
          <cell r="V221">
            <v>0</v>
          </cell>
          <cell r="Y221">
            <v>0</v>
          </cell>
          <cell r="Z221">
            <v>0</v>
          </cell>
          <cell r="AA221">
            <v>5739</v>
          </cell>
          <cell r="AB221">
            <v>3041.67</v>
          </cell>
          <cell r="AC221">
            <v>0.37999999999999989</v>
          </cell>
          <cell r="AD221">
            <v>5304.1919999999982</v>
          </cell>
          <cell r="AE221">
            <v>2536.2339999999995</v>
          </cell>
        </row>
        <row r="222">
          <cell r="B222" t="str">
            <v>31186000</v>
          </cell>
          <cell r="D222" t="str">
            <v>EY386602</v>
          </cell>
          <cell r="E222" t="str">
            <v>Early Steps Nursery</v>
          </cell>
          <cell r="F222">
            <v>6774.45</v>
          </cell>
          <cell r="G222">
            <v>2495.4500000000003</v>
          </cell>
          <cell r="I222">
            <v>3023</v>
          </cell>
          <cell r="J222">
            <v>559</v>
          </cell>
          <cell r="L222">
            <v>3378</v>
          </cell>
          <cell r="M222">
            <v>945</v>
          </cell>
          <cell r="N222">
            <v>17174.900000000001</v>
          </cell>
          <cell r="P222">
            <v>4.3100000000000005</v>
          </cell>
          <cell r="Q222">
            <v>74023.819000000018</v>
          </cell>
          <cell r="R222">
            <v>65506.62000000001</v>
          </cell>
          <cell r="S222">
            <v>8517.1990000000078</v>
          </cell>
          <cell r="V222">
            <v>0</v>
          </cell>
          <cell r="Y222">
            <v>0</v>
          </cell>
          <cell r="Z222">
            <v>0</v>
          </cell>
          <cell r="AA222">
            <v>1677</v>
          </cell>
          <cell r="AB222">
            <v>888.81000000000006</v>
          </cell>
          <cell r="AC222">
            <v>0.11000000000000032</v>
          </cell>
          <cell r="AD222">
            <v>745.18950000000211</v>
          </cell>
          <cell r="AE222">
            <v>274.49950000000081</v>
          </cell>
        </row>
        <row r="223">
          <cell r="B223" t="str">
            <v>31186100</v>
          </cell>
          <cell r="D223" t="str">
            <v>300789</v>
          </cell>
          <cell r="E223" t="str">
            <v>Ecclesall Pre-school</v>
          </cell>
          <cell r="F223">
            <v>4049.5</v>
          </cell>
          <cell r="G223">
            <v>575.25</v>
          </cell>
          <cell r="I223">
            <v>3520</v>
          </cell>
          <cell r="J223">
            <v>669</v>
          </cell>
          <cell r="L223">
            <v>3426.5</v>
          </cell>
          <cell r="M223">
            <v>618.75</v>
          </cell>
          <cell r="N223">
            <v>12859</v>
          </cell>
          <cell r="P223">
            <v>4.21</v>
          </cell>
          <cell r="Q223">
            <v>54136.39</v>
          </cell>
          <cell r="R223">
            <v>60561.594999999994</v>
          </cell>
          <cell r="S223">
            <v>-6425.2049999999945</v>
          </cell>
          <cell r="V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9.9999999999997868E-3</v>
          </cell>
          <cell r="AD223">
            <v>40.494999999999138</v>
          </cell>
          <cell r="AE223">
            <v>5.7524999999998769</v>
          </cell>
        </row>
        <row r="224">
          <cell r="B224" t="str">
            <v>29634400</v>
          </cell>
          <cell r="D224" t="str">
            <v>300751</v>
          </cell>
          <cell r="E224" t="str">
            <v>Ellesmere Children's Centre</v>
          </cell>
          <cell r="F224">
            <v>5655</v>
          </cell>
          <cell r="G224">
            <v>390</v>
          </cell>
          <cell r="I224">
            <v>3120</v>
          </cell>
          <cell r="J224">
            <v>420</v>
          </cell>
          <cell r="L224">
            <v>3360</v>
          </cell>
          <cell r="M224">
            <v>0</v>
          </cell>
          <cell r="N224">
            <v>12945</v>
          </cell>
          <cell r="P224">
            <v>4.59</v>
          </cell>
          <cell r="Q224">
            <v>59417.549999999996</v>
          </cell>
          <cell r="R224">
            <v>72696.900000000009</v>
          </cell>
          <cell r="S224">
            <v>-13279.350000000013</v>
          </cell>
          <cell r="V224">
            <v>0</v>
          </cell>
          <cell r="Y224">
            <v>0</v>
          </cell>
          <cell r="Z224">
            <v>0</v>
          </cell>
          <cell r="AA224">
            <v>2925</v>
          </cell>
          <cell r="AB224">
            <v>1550.25</v>
          </cell>
          <cell r="AC224">
            <v>0.38999999999999968</v>
          </cell>
          <cell r="AD224">
            <v>2205.449999999998</v>
          </cell>
          <cell r="AE224">
            <v>152.09999999999988</v>
          </cell>
        </row>
        <row r="225">
          <cell r="B225" t="str">
            <v>54860700</v>
          </cell>
          <cell r="D225" t="str">
            <v>EY421797</v>
          </cell>
          <cell r="E225" t="str">
            <v>Elmore Kindergarten - Frecheville</v>
          </cell>
          <cell r="F225">
            <v>6848.11</v>
          </cell>
          <cell r="G225">
            <v>4093.56</v>
          </cell>
          <cell r="I225">
            <v>4212</v>
          </cell>
          <cell r="J225">
            <v>1508</v>
          </cell>
          <cell r="L225">
            <v>3944.29</v>
          </cell>
          <cell r="M225">
            <v>2002.5</v>
          </cell>
          <cell r="N225">
            <v>22608.46</v>
          </cell>
          <cell r="P225">
            <v>4.3100000000000005</v>
          </cell>
          <cell r="Q225">
            <v>97442.462600000013</v>
          </cell>
          <cell r="R225">
            <v>146242.57250000004</v>
          </cell>
          <cell r="S225">
            <v>-48800.109900000025</v>
          </cell>
          <cell r="V225">
            <v>0</v>
          </cell>
          <cell r="Y225">
            <v>0</v>
          </cell>
          <cell r="Z225">
            <v>0</v>
          </cell>
          <cell r="AA225">
            <v>1449.5</v>
          </cell>
          <cell r="AB225">
            <v>768.23500000000001</v>
          </cell>
          <cell r="AC225">
            <v>0.11000000000000032</v>
          </cell>
          <cell r="AD225">
            <v>753.29210000000216</v>
          </cell>
          <cell r="AE225">
            <v>450.29160000000132</v>
          </cell>
        </row>
        <row r="226">
          <cell r="B226" t="str">
            <v>31186300</v>
          </cell>
          <cell r="D226" t="str">
            <v>EY389022</v>
          </cell>
          <cell r="E226" t="str">
            <v>Elmore Kindergarten - Broomhill</v>
          </cell>
          <cell r="F226">
            <v>6264.66</v>
          </cell>
          <cell r="G226">
            <v>3888.73</v>
          </cell>
          <cell r="I226">
            <v>3357</v>
          </cell>
          <cell r="J226">
            <v>1559</v>
          </cell>
          <cell r="L226">
            <v>3666.32</v>
          </cell>
          <cell r="M226">
            <v>2108.75</v>
          </cell>
          <cell r="N226">
            <v>20844.46</v>
          </cell>
          <cell r="P226">
            <v>4.26</v>
          </cell>
          <cell r="Q226">
            <v>88797.39959999999</v>
          </cell>
          <cell r="R226">
            <v>126186.30249999999</v>
          </cell>
          <cell r="S226">
            <v>-37388.902900000001</v>
          </cell>
          <cell r="V226">
            <v>220</v>
          </cell>
          <cell r="W226">
            <v>4.22</v>
          </cell>
          <cell r="X226">
            <v>928.4</v>
          </cell>
          <cell r="Y226">
            <v>0</v>
          </cell>
          <cell r="Z226">
            <v>0</v>
          </cell>
          <cell r="AA226">
            <v>507</v>
          </cell>
          <cell r="AB226">
            <v>268.71000000000004</v>
          </cell>
          <cell r="AC226">
            <v>5.9999999999999609E-2</v>
          </cell>
          <cell r="AD226">
            <v>375.87959999999754</v>
          </cell>
          <cell r="AE226">
            <v>233.32379999999847</v>
          </cell>
        </row>
        <row r="227">
          <cell r="B227" t="str">
            <v>34796300</v>
          </cell>
          <cell r="D227" t="str">
            <v>EY495172</v>
          </cell>
          <cell r="E227" t="str">
            <v>Elmore Kindergarten - Ecclesfield</v>
          </cell>
          <cell r="F227">
            <v>16189.9</v>
          </cell>
          <cell r="G227">
            <v>8907.0500000000011</v>
          </cell>
          <cell r="I227">
            <v>8230</v>
          </cell>
          <cell r="J227">
            <v>5475</v>
          </cell>
          <cell r="L227">
            <v>9303.5</v>
          </cell>
          <cell r="M227">
            <v>5550.75</v>
          </cell>
          <cell r="N227">
            <v>53656.2</v>
          </cell>
          <cell r="P227">
            <v>4.46</v>
          </cell>
          <cell r="Q227">
            <v>239306.65199999997</v>
          </cell>
          <cell r="R227">
            <v>271440.32250000001</v>
          </cell>
          <cell r="S227">
            <v>-32133.670500000037</v>
          </cell>
          <cell r="V227">
            <v>0</v>
          </cell>
          <cell r="Y227">
            <v>0</v>
          </cell>
          <cell r="Z227">
            <v>0</v>
          </cell>
          <cell r="AA227">
            <v>3181.2</v>
          </cell>
          <cell r="AB227">
            <v>1686.0360000000001</v>
          </cell>
          <cell r="AC227">
            <v>0.25999999999999979</v>
          </cell>
          <cell r="AD227">
            <v>4209.3739999999962</v>
          </cell>
          <cell r="AE227">
            <v>2315.8329999999983</v>
          </cell>
        </row>
        <row r="228">
          <cell r="B228" t="str">
            <v>39901300</v>
          </cell>
          <cell r="D228" t="str">
            <v>EY289488</v>
          </cell>
          <cell r="E228" t="str">
            <v>Elmore Kindergarten - Middlewood</v>
          </cell>
          <cell r="F228">
            <v>6482.87</v>
          </cell>
          <cell r="G228">
            <v>2427.63</v>
          </cell>
          <cell r="I228">
            <v>3322</v>
          </cell>
          <cell r="J228">
            <v>821</v>
          </cell>
          <cell r="L228">
            <v>3504.5</v>
          </cell>
          <cell r="M228">
            <v>1282.5</v>
          </cell>
          <cell r="N228">
            <v>17840.5</v>
          </cell>
          <cell r="P228">
            <v>4.37</v>
          </cell>
          <cell r="Q228">
            <v>77962.985000000001</v>
          </cell>
          <cell r="R228">
            <v>64465.01</v>
          </cell>
          <cell r="S228">
            <v>13497.974999999999</v>
          </cell>
          <cell r="V228">
            <v>0</v>
          </cell>
          <cell r="Y228">
            <v>0</v>
          </cell>
          <cell r="Z228">
            <v>0</v>
          </cell>
          <cell r="AA228">
            <v>2179</v>
          </cell>
          <cell r="AB228">
            <v>1154.8700000000001</v>
          </cell>
          <cell r="AC228">
            <v>0.16999999999999993</v>
          </cell>
          <cell r="AD228">
            <v>1102.0878999999995</v>
          </cell>
          <cell r="AE228">
            <v>412.69709999999986</v>
          </cell>
        </row>
        <row r="229">
          <cell r="B229" t="str">
            <v>52088200</v>
          </cell>
          <cell r="E229" t="str">
            <v>Emmanuel Stepping Stones Playgroup</v>
          </cell>
          <cell r="F229">
            <v>546</v>
          </cell>
          <cell r="G229">
            <v>0</v>
          </cell>
          <cell r="I229">
            <v>0</v>
          </cell>
          <cell r="J229">
            <v>0</v>
          </cell>
          <cell r="L229">
            <v>247.5</v>
          </cell>
          <cell r="M229">
            <v>0</v>
          </cell>
          <cell r="N229">
            <v>793.5</v>
          </cell>
          <cell r="P229">
            <v>4.2</v>
          </cell>
          <cell r="Q229">
            <v>3332.7000000000003</v>
          </cell>
          <cell r="R229">
            <v>0</v>
          </cell>
          <cell r="S229">
            <v>3332.7000000000003</v>
          </cell>
          <cell r="V229">
            <v>0</v>
          </cell>
          <cell r="Y229">
            <v>0</v>
          </cell>
          <cell r="Z229">
            <v>0</v>
          </cell>
          <cell r="AA229">
            <v>292.5</v>
          </cell>
          <cell r="AB229">
            <v>155.02500000000001</v>
          </cell>
          <cell r="AC229">
            <v>0</v>
          </cell>
          <cell r="AD229">
            <v>0</v>
          </cell>
          <cell r="AE229">
            <v>0</v>
          </cell>
        </row>
        <row r="230">
          <cell r="B230" t="str">
            <v>53916000</v>
          </cell>
          <cell r="D230" t="str">
            <v>300777</v>
          </cell>
          <cell r="E230" t="str">
            <v>Endcliffe Playgroup</v>
          </cell>
          <cell r="F230">
            <v>1842.5</v>
          </cell>
          <cell r="G230">
            <v>264.5</v>
          </cell>
          <cell r="I230">
            <v>966</v>
          </cell>
          <cell r="J230">
            <v>0</v>
          </cell>
          <cell r="L230">
            <v>1575.5</v>
          </cell>
          <cell r="M230">
            <v>185.5</v>
          </cell>
          <cell r="N230">
            <v>4834</v>
          </cell>
          <cell r="P230">
            <v>4.2</v>
          </cell>
          <cell r="Q230">
            <v>20302.8</v>
          </cell>
          <cell r="R230">
            <v>14477.400000000001</v>
          </cell>
          <cell r="S230">
            <v>5825.3999999999978</v>
          </cell>
          <cell r="V230">
            <v>71.5</v>
          </cell>
          <cell r="W230">
            <v>4.1399999999999997</v>
          </cell>
          <cell r="X230">
            <v>296.01</v>
          </cell>
          <cell r="Y230">
            <v>0</v>
          </cell>
          <cell r="Z230">
            <v>0</v>
          </cell>
          <cell r="AA230">
            <v>195</v>
          </cell>
          <cell r="AB230">
            <v>103.35000000000001</v>
          </cell>
          <cell r="AC230">
            <v>0</v>
          </cell>
          <cell r="AD230">
            <v>0</v>
          </cell>
          <cell r="AE230">
            <v>0</v>
          </cell>
        </row>
        <row r="231">
          <cell r="B231" t="str">
            <v>31433000</v>
          </cell>
          <cell r="D231" t="str">
            <v>300827</v>
          </cell>
          <cell r="E231" t="str">
            <v>Fairmount Nursery (Clarkehouse Road)</v>
          </cell>
          <cell r="F231">
            <v>6656</v>
          </cell>
          <cell r="G231">
            <v>4693</v>
          </cell>
          <cell r="I231">
            <v>4068</v>
          </cell>
          <cell r="J231">
            <v>2860</v>
          </cell>
          <cell r="L231">
            <v>4446</v>
          </cell>
          <cell r="M231">
            <v>3990</v>
          </cell>
          <cell r="N231">
            <v>26713</v>
          </cell>
          <cell r="P231">
            <v>4.21</v>
          </cell>
          <cell r="Q231">
            <v>112461.73</v>
          </cell>
          <cell r="R231">
            <v>111698.70000000001</v>
          </cell>
          <cell r="S231">
            <v>763.02999999998428</v>
          </cell>
          <cell r="V231">
            <v>0</v>
          </cell>
          <cell r="Y231">
            <v>88</v>
          </cell>
          <cell r="Z231">
            <v>369.6</v>
          </cell>
          <cell r="AA231">
            <v>195</v>
          </cell>
          <cell r="AB231">
            <v>103.35000000000001</v>
          </cell>
          <cell r="AC231">
            <v>9.9999999999997868E-3</v>
          </cell>
          <cell r="AD231">
            <v>66.559999999998581</v>
          </cell>
          <cell r="AE231">
            <v>46.929999999998998</v>
          </cell>
        </row>
        <row r="232">
          <cell r="B232" t="str">
            <v>31186500</v>
          </cell>
          <cell r="D232" t="str">
            <v>300850</v>
          </cell>
          <cell r="E232" t="str">
            <v>Fairmount Nursery (Hackenthorpe)</v>
          </cell>
          <cell r="F232">
            <v>7748</v>
          </cell>
          <cell r="G232">
            <v>4673.5</v>
          </cell>
          <cell r="I232">
            <v>4793</v>
          </cell>
          <cell r="J232">
            <v>2724</v>
          </cell>
          <cell r="L232">
            <v>6117</v>
          </cell>
          <cell r="M232">
            <v>3481</v>
          </cell>
          <cell r="N232">
            <v>29536.5</v>
          </cell>
          <cell r="P232">
            <v>4.37</v>
          </cell>
          <cell r="Q232">
            <v>129074.505</v>
          </cell>
          <cell r="R232">
            <v>99143.900000000009</v>
          </cell>
          <cell r="S232">
            <v>29930.604999999996</v>
          </cell>
          <cell r="V232">
            <v>0</v>
          </cell>
          <cell r="Y232">
            <v>0</v>
          </cell>
          <cell r="Z232">
            <v>0</v>
          </cell>
          <cell r="AA232">
            <v>728</v>
          </cell>
          <cell r="AB232">
            <v>385.84000000000003</v>
          </cell>
          <cell r="AC232">
            <v>0.16999999999999993</v>
          </cell>
          <cell r="AD232">
            <v>1317.1599999999994</v>
          </cell>
          <cell r="AE232">
            <v>794.49499999999966</v>
          </cell>
        </row>
        <row r="233">
          <cell r="B233" t="str">
            <v>31186600</v>
          </cell>
          <cell r="D233" t="str">
            <v>EY448429</v>
          </cell>
          <cell r="E233" t="str">
            <v>First Steps Nursery School</v>
          </cell>
          <cell r="F233">
            <v>10742.5</v>
          </cell>
          <cell r="G233">
            <v>0</v>
          </cell>
          <cell r="I233">
            <v>7457</v>
          </cell>
          <cell r="J233">
            <v>0</v>
          </cell>
          <cell r="L233">
            <v>7707.5</v>
          </cell>
          <cell r="M233">
            <v>0</v>
          </cell>
          <cell r="N233">
            <v>25907</v>
          </cell>
          <cell r="P233">
            <v>4.2</v>
          </cell>
          <cell r="Q233">
            <v>108809.40000000001</v>
          </cell>
          <cell r="R233">
            <v>105334.88</v>
          </cell>
          <cell r="S233">
            <v>3474.5200000000041</v>
          </cell>
          <cell r="V233">
            <v>0</v>
          </cell>
          <cell r="Y233">
            <v>0</v>
          </cell>
          <cell r="Z233">
            <v>0</v>
          </cell>
          <cell r="AA233">
            <v>182</v>
          </cell>
          <cell r="AB233">
            <v>96.460000000000008</v>
          </cell>
          <cell r="AC233">
            <v>0</v>
          </cell>
          <cell r="AD233">
            <v>0</v>
          </cell>
          <cell r="AE233">
            <v>0</v>
          </cell>
        </row>
        <row r="234">
          <cell r="B234" t="str">
            <v>40402000</v>
          </cell>
          <cell r="D234" t="str">
            <v>139134</v>
          </cell>
          <cell r="E234" t="str">
            <v xml:space="preserve">Firvale Childrens Centre </v>
          </cell>
          <cell r="F234">
            <v>5655</v>
          </cell>
          <cell r="G234">
            <v>975</v>
          </cell>
          <cell r="I234">
            <v>3525</v>
          </cell>
          <cell r="J234">
            <v>1050</v>
          </cell>
          <cell r="L234">
            <v>3825</v>
          </cell>
          <cell r="M234">
            <v>825</v>
          </cell>
          <cell r="N234">
            <v>15855</v>
          </cell>
          <cell r="P234">
            <v>4.6100000000000003</v>
          </cell>
          <cell r="Q234">
            <v>73091.55</v>
          </cell>
          <cell r="R234">
            <v>83260.250000000015</v>
          </cell>
          <cell r="S234">
            <v>-10168.700000000012</v>
          </cell>
          <cell r="V234">
            <v>0</v>
          </cell>
          <cell r="Y234">
            <v>0</v>
          </cell>
          <cell r="Z234">
            <v>0</v>
          </cell>
          <cell r="AA234">
            <v>2340</v>
          </cell>
          <cell r="AB234">
            <v>1240.2</v>
          </cell>
          <cell r="AC234">
            <v>0.41000000000000014</v>
          </cell>
          <cell r="AD234">
            <v>2318.5500000000006</v>
          </cell>
          <cell r="AE234">
            <v>399.75000000000011</v>
          </cell>
        </row>
        <row r="235">
          <cell r="B235" t="str">
            <v>70411000</v>
          </cell>
          <cell r="E235" t="str">
            <v>Foresteers Outdoor Preschool</v>
          </cell>
          <cell r="F235">
            <v>2080</v>
          </cell>
          <cell r="G235">
            <v>2028</v>
          </cell>
          <cell r="I235">
            <v>1680</v>
          </cell>
          <cell r="J235">
            <v>1435</v>
          </cell>
          <cell r="L235">
            <v>1692.2</v>
          </cell>
          <cell r="M235">
            <v>1612</v>
          </cell>
          <cell r="N235">
            <v>10527.2</v>
          </cell>
          <cell r="P235">
            <v>4.2</v>
          </cell>
          <cell r="Q235">
            <v>44214.240000000005</v>
          </cell>
          <cell r="R235">
            <v>22872.080000000002</v>
          </cell>
          <cell r="S235">
            <v>21342.160000000003</v>
          </cell>
          <cell r="V235">
            <v>0</v>
          </cell>
          <cell r="Y235">
            <v>0</v>
          </cell>
          <cell r="Z235">
            <v>0</v>
          </cell>
          <cell r="AA235">
            <v>182</v>
          </cell>
          <cell r="AB235">
            <v>96.460000000000008</v>
          </cell>
          <cell r="AC235">
            <v>0</v>
          </cell>
          <cell r="AD235">
            <v>0</v>
          </cell>
          <cell r="AE235">
            <v>0</v>
          </cell>
        </row>
        <row r="236">
          <cell r="B236" t="str">
            <v>40865300</v>
          </cell>
          <cell r="D236" t="str">
            <v>EY496965</v>
          </cell>
          <cell r="E236" t="str">
            <v>Grapevine Nursery School</v>
          </cell>
          <cell r="F236">
            <v>3907.4</v>
          </cell>
          <cell r="G236">
            <v>3899.73</v>
          </cell>
          <cell r="I236">
            <v>2174</v>
          </cell>
          <cell r="J236">
            <v>2349</v>
          </cell>
          <cell r="L236">
            <v>2507.7199999999998</v>
          </cell>
          <cell r="M236">
            <v>2254.13</v>
          </cell>
          <cell r="N236">
            <v>17091.98</v>
          </cell>
          <cell r="P236">
            <v>4.3100000000000005</v>
          </cell>
          <cell r="Q236">
            <v>73666.433800000013</v>
          </cell>
          <cell r="R236">
            <v>64445.704600000005</v>
          </cell>
          <cell r="S236">
            <v>9220.7292000000089</v>
          </cell>
          <cell r="V236">
            <v>0</v>
          </cell>
          <cell r="Y236">
            <v>0</v>
          </cell>
          <cell r="Z236">
            <v>0</v>
          </cell>
          <cell r="AA236">
            <v>424.18</v>
          </cell>
          <cell r="AB236">
            <v>224.81540000000001</v>
          </cell>
          <cell r="AC236">
            <v>0.11000000000000032</v>
          </cell>
          <cell r="AD236">
            <v>429.81400000000127</v>
          </cell>
          <cell r="AE236">
            <v>428.97030000000126</v>
          </cell>
        </row>
        <row r="237">
          <cell r="B237" t="str">
            <v>51067200</v>
          </cell>
          <cell r="D237" t="str">
            <v>EY441252</v>
          </cell>
          <cell r="E237" t="str">
            <v>Gresley Road Family Centre</v>
          </cell>
          <cell r="F237">
            <v>8021</v>
          </cell>
          <cell r="G237">
            <v>455</v>
          </cell>
          <cell r="I237">
            <v>5528</v>
          </cell>
          <cell r="J237">
            <v>420</v>
          </cell>
          <cell r="L237">
            <v>5648</v>
          </cell>
          <cell r="M237">
            <v>484</v>
          </cell>
          <cell r="N237">
            <v>20556</v>
          </cell>
          <cell r="P237">
            <v>4.6100000000000003</v>
          </cell>
          <cell r="Q237">
            <v>94763.16</v>
          </cell>
          <cell r="R237">
            <v>101056.3953</v>
          </cell>
          <cell r="S237">
            <v>-6293.2353000000003</v>
          </cell>
          <cell r="V237">
            <v>0</v>
          </cell>
          <cell r="Y237">
            <v>0</v>
          </cell>
          <cell r="Z237">
            <v>0</v>
          </cell>
          <cell r="AA237">
            <v>6214</v>
          </cell>
          <cell r="AB237">
            <v>3293.42</v>
          </cell>
          <cell r="AC237">
            <v>0.41000000000000014</v>
          </cell>
          <cell r="AD237">
            <v>3288.610000000001</v>
          </cell>
          <cell r="AE237">
            <v>186.55000000000007</v>
          </cell>
        </row>
        <row r="238">
          <cell r="B238" t="str">
            <v>31187200</v>
          </cell>
          <cell r="D238" t="str">
            <v>300720</v>
          </cell>
          <cell r="E238" t="str">
            <v>Greenhill Village Pre-School</v>
          </cell>
          <cell r="F238">
            <v>8937.5</v>
          </cell>
          <cell r="G238">
            <v>3224</v>
          </cell>
          <cell r="I238">
            <v>8247</v>
          </cell>
          <cell r="J238">
            <v>3002</v>
          </cell>
          <cell r="L238">
            <v>7254</v>
          </cell>
          <cell r="M238">
            <v>2692.5</v>
          </cell>
          <cell r="N238">
            <v>33357</v>
          </cell>
          <cell r="P238">
            <v>4.34</v>
          </cell>
          <cell r="Q238">
            <v>144769.38</v>
          </cell>
          <cell r="R238">
            <v>156014.9</v>
          </cell>
          <cell r="S238">
            <v>-11245.51999999999</v>
          </cell>
          <cell r="V238">
            <v>0</v>
          </cell>
          <cell r="Y238">
            <v>0</v>
          </cell>
          <cell r="Z238">
            <v>0</v>
          </cell>
          <cell r="AA238">
            <v>2873</v>
          </cell>
          <cell r="AB238">
            <v>1522.69</v>
          </cell>
          <cell r="AC238">
            <v>0.13999999999999968</v>
          </cell>
          <cell r="AD238">
            <v>1251.249999999997</v>
          </cell>
          <cell r="AE238">
            <v>451.35999999999899</v>
          </cell>
        </row>
        <row r="239">
          <cell r="B239" t="str">
            <v>31187300</v>
          </cell>
          <cell r="D239" t="str">
            <v>EY319973</v>
          </cell>
          <cell r="E239" t="str">
            <v>Greystones Pre-School</v>
          </cell>
          <cell r="F239">
            <v>7345</v>
          </cell>
          <cell r="G239">
            <v>2580.5</v>
          </cell>
          <cell r="I239">
            <v>5148</v>
          </cell>
          <cell r="J239">
            <v>2614</v>
          </cell>
          <cell r="L239">
            <v>5429.5</v>
          </cell>
          <cell r="M239">
            <v>2131.5</v>
          </cell>
          <cell r="N239">
            <v>25248.5</v>
          </cell>
          <cell r="P239">
            <v>4.2300000000000004</v>
          </cell>
          <cell r="Q239">
            <v>106801.15500000001</v>
          </cell>
          <cell r="R239">
            <v>115446.44000000002</v>
          </cell>
          <cell r="S239">
            <v>-8645.2850000000035</v>
          </cell>
          <cell r="V239">
            <v>0</v>
          </cell>
          <cell r="Y239">
            <v>0</v>
          </cell>
          <cell r="Z239">
            <v>0</v>
          </cell>
          <cell r="AA239">
            <v>383.5</v>
          </cell>
          <cell r="AB239">
            <v>203.25500000000002</v>
          </cell>
          <cell r="AC239">
            <v>3.0000000000000249E-2</v>
          </cell>
          <cell r="AD239">
            <v>220.35000000000181</v>
          </cell>
          <cell r="AE239">
            <v>77.415000000000646</v>
          </cell>
        </row>
        <row r="240">
          <cell r="B240" t="str">
            <v>31187400</v>
          </cell>
          <cell r="D240" t="str">
            <v>300887</v>
          </cell>
          <cell r="E240" t="str">
            <v>Hackenthorpe Hall Nursery</v>
          </cell>
          <cell r="F240">
            <v>11235.38</v>
          </cell>
          <cell r="G240">
            <v>7053.82</v>
          </cell>
          <cell r="I240">
            <v>6578</v>
          </cell>
          <cell r="J240">
            <v>4058</v>
          </cell>
          <cell r="L240">
            <v>5862.55</v>
          </cell>
          <cell r="M240">
            <v>3799.79</v>
          </cell>
          <cell r="N240">
            <v>38587.54</v>
          </cell>
          <cell r="P240">
            <v>4.34</v>
          </cell>
          <cell r="Q240">
            <v>167469.92360000001</v>
          </cell>
          <cell r="R240">
            <v>187634.33</v>
          </cell>
          <cell r="S240">
            <v>-20164.406399999978</v>
          </cell>
          <cell r="V240">
            <v>0</v>
          </cell>
          <cell r="Y240">
            <v>0</v>
          </cell>
          <cell r="Z240">
            <v>0</v>
          </cell>
          <cell r="AA240">
            <v>2085</v>
          </cell>
          <cell r="AB240">
            <v>1105.05</v>
          </cell>
          <cell r="AC240">
            <v>0.13999999999999968</v>
          </cell>
          <cell r="AD240">
            <v>1572.9531999999963</v>
          </cell>
          <cell r="AE240">
            <v>987.53479999999774</v>
          </cell>
        </row>
        <row r="241">
          <cell r="B241" t="str">
            <v>33952400</v>
          </cell>
          <cell r="D241" t="str">
            <v>EY235677</v>
          </cell>
          <cell r="E241" t="str">
            <v>Hamilton House Nursery</v>
          </cell>
          <cell r="F241">
            <v>10647</v>
          </cell>
          <cell r="G241">
            <v>4290</v>
          </cell>
          <cell r="I241">
            <v>7470</v>
          </cell>
          <cell r="J241">
            <v>1470</v>
          </cell>
          <cell r="L241">
            <v>7524</v>
          </cell>
          <cell r="M241">
            <v>2805</v>
          </cell>
          <cell r="N241">
            <v>34206</v>
          </cell>
          <cell r="P241">
            <v>4.33</v>
          </cell>
          <cell r="Q241">
            <v>148111.98000000001</v>
          </cell>
          <cell r="R241">
            <v>181259.75999999998</v>
          </cell>
          <cell r="S241">
            <v>-33147.77999999997</v>
          </cell>
          <cell r="V241">
            <v>0</v>
          </cell>
          <cell r="Y241">
            <v>0</v>
          </cell>
          <cell r="Z241">
            <v>0</v>
          </cell>
          <cell r="AA241">
            <v>3042</v>
          </cell>
          <cell r="AB241">
            <v>1612.26</v>
          </cell>
          <cell r="AC241">
            <v>0.12999999999999989</v>
          </cell>
          <cell r="AD241">
            <v>1384.1099999999988</v>
          </cell>
          <cell r="AE241">
            <v>557.69999999999959</v>
          </cell>
        </row>
        <row r="242">
          <cell r="B242" t="str">
            <v>32546300</v>
          </cell>
          <cell r="D242" t="str">
            <v>EY257456</v>
          </cell>
          <cell r="E242" t="str">
            <v>Handsworth Community Nursery</v>
          </cell>
          <cell r="F242">
            <v>9048</v>
          </cell>
          <cell r="G242">
            <v>3029</v>
          </cell>
          <cell r="I242">
            <v>5118</v>
          </cell>
          <cell r="J242">
            <v>1062</v>
          </cell>
          <cell r="L242">
            <v>6336</v>
          </cell>
          <cell r="M242">
            <v>2079</v>
          </cell>
          <cell r="N242">
            <v>26672</v>
          </cell>
          <cell r="P242">
            <v>4.5</v>
          </cell>
          <cell r="Q242">
            <v>120024</v>
          </cell>
          <cell r="R242">
            <v>139753.53</v>
          </cell>
          <cell r="S242">
            <v>-19729.53</v>
          </cell>
          <cell r="V242">
            <v>0</v>
          </cell>
          <cell r="Y242">
            <v>0</v>
          </cell>
          <cell r="Z242">
            <v>0</v>
          </cell>
          <cell r="AA242">
            <v>3315</v>
          </cell>
          <cell r="AB242">
            <v>1756.95</v>
          </cell>
          <cell r="AC242">
            <v>0.29999999999999982</v>
          </cell>
          <cell r="AD242">
            <v>2714.3999999999983</v>
          </cell>
          <cell r="AE242">
            <v>908.69999999999948</v>
          </cell>
        </row>
        <row r="243">
          <cell r="B243" t="str">
            <v>52178700</v>
          </cell>
          <cell r="D243" t="str">
            <v>EY551206</v>
          </cell>
          <cell r="E243" t="str">
            <v>Highgate Day Nursery &amp; Pre-School</v>
          </cell>
          <cell r="F243">
            <v>10322</v>
          </cell>
          <cell r="G243">
            <v>3321.5</v>
          </cell>
          <cell r="I243">
            <v>6265</v>
          </cell>
          <cell r="J243">
            <v>2798</v>
          </cell>
          <cell r="L243">
            <v>7228</v>
          </cell>
          <cell r="M243">
            <v>2398</v>
          </cell>
          <cell r="N243">
            <v>32332.5</v>
          </cell>
          <cell r="P243">
            <v>4.3600000000000003</v>
          </cell>
          <cell r="Q243">
            <v>140969.70000000001</v>
          </cell>
          <cell r="R243">
            <v>210894.06</v>
          </cell>
          <cell r="S243">
            <v>-69924.359999999986</v>
          </cell>
          <cell r="V243">
            <v>0</v>
          </cell>
          <cell r="Y243">
            <v>0</v>
          </cell>
          <cell r="Z243">
            <v>0</v>
          </cell>
          <cell r="AA243">
            <v>1248</v>
          </cell>
          <cell r="AB243">
            <v>661.44</v>
          </cell>
          <cell r="AC243">
            <v>0.16000000000000014</v>
          </cell>
          <cell r="AD243">
            <v>1651.5200000000016</v>
          </cell>
          <cell r="AE243">
            <v>531.44000000000051</v>
          </cell>
        </row>
        <row r="244">
          <cell r="B244" t="str">
            <v>30134500</v>
          </cell>
          <cell r="D244" t="str">
            <v>EY488542</v>
          </cell>
          <cell r="E244" t="str">
            <v>High Hazels Nursery &amp; Pre School</v>
          </cell>
          <cell r="F244">
            <v>8580</v>
          </cell>
          <cell r="G244">
            <v>2730</v>
          </cell>
          <cell r="I244">
            <v>5070</v>
          </cell>
          <cell r="J244">
            <v>1815</v>
          </cell>
          <cell r="L244">
            <v>6330</v>
          </cell>
          <cell r="M244">
            <v>1815</v>
          </cell>
          <cell r="N244">
            <v>26340</v>
          </cell>
          <cell r="P244">
            <v>4.4000000000000004</v>
          </cell>
          <cell r="Q244">
            <v>115896.00000000001</v>
          </cell>
          <cell r="R244">
            <v>135670.79999999999</v>
          </cell>
          <cell r="S244">
            <v>-19774.799999999974</v>
          </cell>
          <cell r="V244">
            <v>495</v>
          </cell>
          <cell r="W244">
            <v>4.41</v>
          </cell>
          <cell r="X244">
            <v>2182.9500000000003</v>
          </cell>
          <cell r="Y244">
            <v>0</v>
          </cell>
          <cell r="Z244">
            <v>0</v>
          </cell>
          <cell r="AA244">
            <v>2535</v>
          </cell>
          <cell r="AB244">
            <v>1343.55</v>
          </cell>
          <cell r="AC244">
            <v>0.20000000000000018</v>
          </cell>
          <cell r="AD244">
            <v>1716.0000000000016</v>
          </cell>
          <cell r="AE244">
            <v>546.00000000000045</v>
          </cell>
        </row>
        <row r="245">
          <cell r="B245" t="str">
            <v>29761106</v>
          </cell>
          <cell r="D245" t="str">
            <v>EY313708</v>
          </cell>
          <cell r="E245" t="str">
            <v>Hillsborough College Nursery</v>
          </cell>
          <cell r="F245">
            <v>7770.39</v>
          </cell>
          <cell r="G245">
            <v>3815.13</v>
          </cell>
          <cell r="I245">
            <v>4042</v>
          </cell>
          <cell r="J245">
            <v>2259</v>
          </cell>
          <cell r="L245">
            <v>5103.25</v>
          </cell>
          <cell r="M245">
            <v>2500.25</v>
          </cell>
          <cell r="N245">
            <v>25490.02</v>
          </cell>
          <cell r="P245">
            <v>4.4800000000000004</v>
          </cell>
          <cell r="Q245">
            <v>114195.28960000002</v>
          </cell>
          <cell r="R245">
            <v>115737.55000000002</v>
          </cell>
          <cell r="S245">
            <v>-1542.2603999999992</v>
          </cell>
          <cell r="V245">
            <v>0</v>
          </cell>
          <cell r="Y245">
            <v>0</v>
          </cell>
          <cell r="Z245">
            <v>0</v>
          </cell>
          <cell r="AA245">
            <v>960</v>
          </cell>
          <cell r="AB245">
            <v>508.8</v>
          </cell>
          <cell r="AC245">
            <v>0.28000000000000025</v>
          </cell>
          <cell r="AD245">
            <v>2175.7092000000021</v>
          </cell>
          <cell r="AE245">
            <v>1068.2364000000009</v>
          </cell>
        </row>
        <row r="246">
          <cell r="B246" t="str">
            <v>33265000</v>
          </cell>
          <cell r="D246" t="str">
            <v>300830</v>
          </cell>
          <cell r="E246" t="str">
            <v>Hollinsend Pre-School</v>
          </cell>
          <cell r="F246">
            <v>6162</v>
          </cell>
          <cell r="G246">
            <v>2340</v>
          </cell>
          <cell r="I246">
            <v>3780</v>
          </cell>
          <cell r="J246">
            <v>1680</v>
          </cell>
          <cell r="L246">
            <v>4710</v>
          </cell>
          <cell r="M246">
            <v>1980</v>
          </cell>
          <cell r="N246">
            <v>20652</v>
          </cell>
          <cell r="P246">
            <v>4.4000000000000004</v>
          </cell>
          <cell r="Q246">
            <v>90868.800000000003</v>
          </cell>
          <cell r="R246">
            <v>95535.000000000015</v>
          </cell>
          <cell r="S246">
            <v>-4666.2000000000116</v>
          </cell>
          <cell r="V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0.20000000000000018</v>
          </cell>
          <cell r="AD246">
            <v>1232.400000000001</v>
          </cell>
          <cell r="AE246">
            <v>468.0000000000004</v>
          </cell>
        </row>
        <row r="247">
          <cell r="B247" t="str">
            <v>31187700</v>
          </cell>
          <cell r="D247" t="str">
            <v>300715</v>
          </cell>
          <cell r="E247" t="str">
            <v>Holmhirst Pre-School</v>
          </cell>
          <cell r="F247">
            <v>3510</v>
          </cell>
          <cell r="G247">
            <v>2359.5</v>
          </cell>
          <cell r="I247">
            <v>2286</v>
          </cell>
          <cell r="J247">
            <v>1834</v>
          </cell>
          <cell r="L247">
            <v>2574</v>
          </cell>
          <cell r="M247">
            <v>2050</v>
          </cell>
          <cell r="N247">
            <v>14613.5</v>
          </cell>
          <cell r="P247">
            <v>4.25</v>
          </cell>
          <cell r="Q247">
            <v>62107.375</v>
          </cell>
          <cell r="R247">
            <v>59176.55</v>
          </cell>
          <cell r="S247">
            <v>2930.8249999999971</v>
          </cell>
          <cell r="V247">
            <v>0</v>
          </cell>
          <cell r="Y247">
            <v>0</v>
          </cell>
          <cell r="Z247">
            <v>0</v>
          </cell>
          <cell r="AA247">
            <v>273</v>
          </cell>
          <cell r="AB247">
            <v>144.69</v>
          </cell>
          <cell r="AC247">
            <v>4.9999999999999822E-2</v>
          </cell>
          <cell r="AD247">
            <v>175.49999999999937</v>
          </cell>
          <cell r="AE247">
            <v>117.97499999999958</v>
          </cell>
        </row>
        <row r="248">
          <cell r="B248" t="str">
            <v>33697400</v>
          </cell>
          <cell r="D248">
            <v>107026</v>
          </cell>
          <cell r="E248" t="str">
            <v>Holt House Pre-School</v>
          </cell>
          <cell r="F248">
            <v>7965</v>
          </cell>
          <cell r="G248">
            <v>2847</v>
          </cell>
          <cell r="I248">
            <v>7464</v>
          </cell>
          <cell r="J248">
            <v>1302</v>
          </cell>
          <cell r="L248">
            <v>7007</v>
          </cell>
          <cell r="M248">
            <v>2288</v>
          </cell>
          <cell r="N248">
            <v>28873</v>
          </cell>
          <cell r="P248">
            <v>4.2</v>
          </cell>
          <cell r="Q248">
            <v>121266.6</v>
          </cell>
          <cell r="R248">
            <v>129472.8</v>
          </cell>
          <cell r="S248">
            <v>-8206.1999999999971</v>
          </cell>
          <cell r="V248">
            <v>0</v>
          </cell>
          <cell r="Y248">
            <v>0</v>
          </cell>
          <cell r="Z248">
            <v>0</v>
          </cell>
          <cell r="AA248">
            <v>1209</v>
          </cell>
          <cell r="AB248">
            <v>640.77</v>
          </cell>
          <cell r="AC248">
            <v>0</v>
          </cell>
          <cell r="AD248">
            <v>0</v>
          </cell>
          <cell r="AE248">
            <v>0</v>
          </cell>
        </row>
        <row r="249">
          <cell r="B249" t="str">
            <v>64199100</v>
          </cell>
          <cell r="D249" t="str">
            <v>EY537721</v>
          </cell>
          <cell r="E249" t="str">
            <v>Hope Nursery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P249">
            <v>4.62</v>
          </cell>
          <cell r="Q249">
            <v>0</v>
          </cell>
          <cell r="R249">
            <v>29367.07</v>
          </cell>
          <cell r="S249">
            <v>-29367.07</v>
          </cell>
          <cell r="V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0.41999999999999993</v>
          </cell>
          <cell r="AD249">
            <v>0</v>
          </cell>
          <cell r="AE249">
            <v>0</v>
          </cell>
        </row>
        <row r="250">
          <cell r="B250" t="str">
            <v>55898300</v>
          </cell>
          <cell r="D250" t="str">
            <v>EY430914</v>
          </cell>
          <cell r="E250" t="str">
            <v>Hydra Tots</v>
          </cell>
          <cell r="F250">
            <v>14145</v>
          </cell>
          <cell r="G250">
            <v>8711</v>
          </cell>
          <cell r="I250">
            <v>9436</v>
          </cell>
          <cell r="J250">
            <v>6006</v>
          </cell>
          <cell r="L250">
            <v>9656</v>
          </cell>
          <cell r="M250">
            <v>6171</v>
          </cell>
          <cell r="N250">
            <v>54125</v>
          </cell>
          <cell r="P250">
            <v>4.29</v>
          </cell>
          <cell r="Q250">
            <v>232196.25</v>
          </cell>
          <cell r="R250">
            <v>261710.35</v>
          </cell>
          <cell r="S250">
            <v>-29514.100000000006</v>
          </cell>
          <cell r="V250">
            <v>0</v>
          </cell>
          <cell r="Y250">
            <v>339</v>
          </cell>
          <cell r="Z250">
            <v>1423.8</v>
          </cell>
          <cell r="AA250">
            <v>585</v>
          </cell>
          <cell r="AB250">
            <v>310.05</v>
          </cell>
          <cell r="AC250">
            <v>8.9999999999999858E-2</v>
          </cell>
          <cell r="AD250">
            <v>1273.0499999999979</v>
          </cell>
          <cell r="AE250">
            <v>783.98999999999876</v>
          </cell>
        </row>
        <row r="251">
          <cell r="B251" t="str">
            <v>31187900</v>
          </cell>
          <cell r="D251" t="str">
            <v>EY343025</v>
          </cell>
          <cell r="E251" t="str">
            <v>Intake Pre School</v>
          </cell>
          <cell r="F251">
            <v>10852.02</v>
          </cell>
          <cell r="G251">
            <v>3112.98</v>
          </cell>
          <cell r="I251">
            <v>7767</v>
          </cell>
          <cell r="J251">
            <v>3149</v>
          </cell>
          <cell r="L251">
            <v>7839</v>
          </cell>
          <cell r="M251">
            <v>2565</v>
          </cell>
          <cell r="N251">
            <v>35285</v>
          </cell>
          <cell r="P251">
            <v>4.33</v>
          </cell>
          <cell r="Q251">
            <v>152784.04999999999</v>
          </cell>
          <cell r="R251">
            <v>157598.8965</v>
          </cell>
          <cell r="S251">
            <v>-4814.8465000000142</v>
          </cell>
          <cell r="V251">
            <v>0</v>
          </cell>
          <cell r="Y251">
            <v>0</v>
          </cell>
          <cell r="Z251">
            <v>0</v>
          </cell>
          <cell r="AA251">
            <v>3699.02</v>
          </cell>
          <cell r="AB251">
            <v>1960.4806000000001</v>
          </cell>
          <cell r="AC251">
            <v>0.12999999999999989</v>
          </cell>
          <cell r="AD251">
            <v>1410.7625999999989</v>
          </cell>
          <cell r="AE251">
            <v>404.68739999999968</v>
          </cell>
          <cell r="AF251">
            <v>1</v>
          </cell>
        </row>
        <row r="252">
          <cell r="B252" t="str">
            <v>55934500</v>
          </cell>
          <cell r="D252" t="str">
            <v>300849</v>
          </cell>
          <cell r="E252" t="str">
            <v>Jack &amp; Jill Pre School</v>
          </cell>
          <cell r="F252">
            <v>4660.5</v>
          </cell>
          <cell r="G252">
            <v>1186.25</v>
          </cell>
          <cell r="I252">
            <v>2898</v>
          </cell>
          <cell r="J252">
            <v>868</v>
          </cell>
          <cell r="L252">
            <v>3426.5</v>
          </cell>
          <cell r="M252">
            <v>976.25</v>
          </cell>
          <cell r="N252">
            <v>14015.5</v>
          </cell>
          <cell r="P252">
            <v>4.26</v>
          </cell>
          <cell r="Q252">
            <v>59706.03</v>
          </cell>
          <cell r="R252">
            <v>60155.89</v>
          </cell>
          <cell r="S252">
            <v>-449.86000000000058</v>
          </cell>
          <cell r="V252">
            <v>0</v>
          </cell>
          <cell r="Y252">
            <v>0</v>
          </cell>
          <cell r="Z252">
            <v>0</v>
          </cell>
          <cell r="AA252">
            <v>1124.5</v>
          </cell>
          <cell r="AB252">
            <v>595.98500000000001</v>
          </cell>
          <cell r="AC252">
            <v>5.9999999999999609E-2</v>
          </cell>
          <cell r="AD252">
            <v>279.62999999999818</v>
          </cell>
          <cell r="AE252">
            <v>71.174999999999542</v>
          </cell>
        </row>
        <row r="253">
          <cell r="B253" t="str">
            <v>31805900</v>
          </cell>
          <cell r="D253" t="str">
            <v>EY349492</v>
          </cell>
          <cell r="E253" t="str">
            <v>Just for Kidz</v>
          </cell>
          <cell r="F253">
            <v>6085.5</v>
          </cell>
          <cell r="G253">
            <v>3979.5</v>
          </cell>
          <cell r="I253">
            <v>2874</v>
          </cell>
          <cell r="J253">
            <v>1793</v>
          </cell>
          <cell r="L253">
            <v>3922</v>
          </cell>
          <cell r="M253">
            <v>2488</v>
          </cell>
          <cell r="N253">
            <v>21142</v>
          </cell>
          <cell r="P253">
            <v>4.24</v>
          </cell>
          <cell r="Q253">
            <v>89642.08</v>
          </cell>
          <cell r="R253">
            <v>112627.91500000001</v>
          </cell>
          <cell r="S253">
            <v>-22985.835000000006</v>
          </cell>
          <cell r="V253">
            <v>0</v>
          </cell>
          <cell r="Y253">
            <v>0</v>
          </cell>
          <cell r="Z253">
            <v>0</v>
          </cell>
          <cell r="AA253">
            <v>1240</v>
          </cell>
          <cell r="AB253">
            <v>657.2</v>
          </cell>
          <cell r="AC253">
            <v>4.0000000000000036E-2</v>
          </cell>
          <cell r="AD253">
            <v>243.42000000000021</v>
          </cell>
          <cell r="AE253">
            <v>159.18000000000015</v>
          </cell>
        </row>
        <row r="254">
          <cell r="B254" t="str">
            <v>63047500</v>
          </cell>
          <cell r="D254" t="str">
            <v>EY495742</v>
          </cell>
          <cell r="E254" t="str">
            <v>Just for Kidz Ltd (Heeley)</v>
          </cell>
          <cell r="F254">
            <v>10197.75</v>
          </cell>
          <cell r="G254">
            <v>5632.75</v>
          </cell>
          <cell r="I254">
            <v>5985</v>
          </cell>
          <cell r="J254">
            <v>3303</v>
          </cell>
          <cell r="L254">
            <v>6289</v>
          </cell>
          <cell r="M254">
            <v>4101</v>
          </cell>
          <cell r="N254">
            <v>35508.5</v>
          </cell>
          <cell r="P254">
            <v>4.49</v>
          </cell>
          <cell r="Q254">
            <v>159433.16500000001</v>
          </cell>
          <cell r="R254">
            <v>151582.64500000002</v>
          </cell>
          <cell r="S254">
            <v>7850.5199999999895</v>
          </cell>
          <cell r="V254">
            <v>0</v>
          </cell>
          <cell r="Y254">
            <v>0</v>
          </cell>
          <cell r="Z254">
            <v>0</v>
          </cell>
          <cell r="AA254">
            <v>2641</v>
          </cell>
          <cell r="AB254">
            <v>1399.73</v>
          </cell>
          <cell r="AC254">
            <v>0.29000000000000004</v>
          </cell>
          <cell r="AD254">
            <v>2957.3475000000003</v>
          </cell>
          <cell r="AE254">
            <v>1633.4975000000002</v>
          </cell>
        </row>
        <row r="255">
          <cell r="B255" t="str">
            <v>70148900</v>
          </cell>
          <cell r="D255" t="str">
            <v>EY555314</v>
          </cell>
          <cell r="E255" t="str">
            <v>Just For Kidz UK LTD</v>
          </cell>
          <cell r="F255">
            <v>7590</v>
          </cell>
          <cell r="G255">
            <v>1820</v>
          </cell>
          <cell r="I255">
            <v>3510</v>
          </cell>
          <cell r="J255">
            <v>840</v>
          </cell>
          <cell r="L255">
            <v>5425</v>
          </cell>
          <cell r="M255">
            <v>1363</v>
          </cell>
          <cell r="N255">
            <v>20548</v>
          </cell>
          <cell r="P255">
            <v>4.5600000000000005</v>
          </cell>
          <cell r="Q255">
            <v>93698.880000000005</v>
          </cell>
          <cell r="R255">
            <v>82926.900000000009</v>
          </cell>
          <cell r="S255">
            <v>10771.979999999996</v>
          </cell>
          <cell r="V255">
            <v>0</v>
          </cell>
          <cell r="Y255">
            <v>0</v>
          </cell>
          <cell r="Z255">
            <v>0</v>
          </cell>
          <cell r="AA255">
            <v>2990</v>
          </cell>
          <cell r="AB255">
            <v>1584.7</v>
          </cell>
          <cell r="AC255">
            <v>0.36000000000000032</v>
          </cell>
          <cell r="AD255">
            <v>2732.4000000000024</v>
          </cell>
          <cell r="AE255">
            <v>655.20000000000061</v>
          </cell>
        </row>
        <row r="256">
          <cell r="B256" t="str">
            <v>59845400</v>
          </cell>
          <cell r="D256" t="str">
            <v>EY481080</v>
          </cell>
          <cell r="E256" t="str">
            <v>Kelham Island Community Childcare</v>
          </cell>
          <cell r="F256">
            <v>10140</v>
          </cell>
          <cell r="G256">
            <v>910</v>
          </cell>
          <cell r="I256">
            <v>6140</v>
          </cell>
          <cell r="J256">
            <v>630</v>
          </cell>
          <cell r="L256">
            <v>7125</v>
          </cell>
          <cell r="M256">
            <v>924</v>
          </cell>
          <cell r="N256">
            <v>25869</v>
          </cell>
          <cell r="P256">
            <v>4.49</v>
          </cell>
          <cell r="Q256">
            <v>116151.81000000001</v>
          </cell>
          <cell r="R256">
            <v>143443.5</v>
          </cell>
          <cell r="S256">
            <v>-27291.689999999988</v>
          </cell>
          <cell r="V256">
            <v>0</v>
          </cell>
          <cell r="Y256">
            <v>0</v>
          </cell>
          <cell r="Z256">
            <v>0</v>
          </cell>
          <cell r="AA256">
            <v>2730</v>
          </cell>
          <cell r="AB256">
            <v>1446.9</v>
          </cell>
          <cell r="AC256">
            <v>0.29000000000000004</v>
          </cell>
          <cell r="AD256">
            <v>2940.6000000000004</v>
          </cell>
          <cell r="AE256">
            <v>263.90000000000003</v>
          </cell>
        </row>
        <row r="257">
          <cell r="B257" t="str">
            <v>64687000</v>
          </cell>
          <cell r="D257" t="str">
            <v>EY543517</v>
          </cell>
          <cell r="E257" t="str">
            <v>Kenwood Nature Nursery</v>
          </cell>
          <cell r="F257">
            <v>5710</v>
          </cell>
          <cell r="G257">
            <v>5410</v>
          </cell>
          <cell r="I257">
            <v>3673</v>
          </cell>
          <cell r="J257">
            <v>3263</v>
          </cell>
          <cell r="L257">
            <v>3315</v>
          </cell>
          <cell r="M257">
            <v>2954.99</v>
          </cell>
          <cell r="N257">
            <v>24325.989999999998</v>
          </cell>
          <cell r="P257">
            <v>4.24</v>
          </cell>
          <cell r="Q257">
            <v>103142.1976</v>
          </cell>
          <cell r="R257">
            <v>110041.25</v>
          </cell>
          <cell r="S257">
            <v>-6899.0524000000005</v>
          </cell>
          <cell r="V257">
            <v>0</v>
          </cell>
          <cell r="Y257">
            <v>0</v>
          </cell>
          <cell r="Z257">
            <v>0</v>
          </cell>
          <cell r="AA257">
            <v>130</v>
          </cell>
          <cell r="AB257">
            <v>68.900000000000006</v>
          </cell>
          <cell r="AC257">
            <v>4.0000000000000036E-2</v>
          </cell>
          <cell r="AD257">
            <v>228.4000000000002</v>
          </cell>
          <cell r="AE257">
            <v>216.4000000000002</v>
          </cell>
        </row>
        <row r="258">
          <cell r="B258" t="str">
            <v>34952100</v>
          </cell>
          <cell r="D258" t="str">
            <v>EY252525</v>
          </cell>
          <cell r="E258" t="str">
            <v>Kids Unlimited @ Millhouses</v>
          </cell>
          <cell r="F258">
            <v>10763.74</v>
          </cell>
          <cell r="G258">
            <v>5967.45</v>
          </cell>
          <cell r="I258">
            <v>6754</v>
          </cell>
          <cell r="J258">
            <v>3562</v>
          </cell>
          <cell r="L258">
            <v>8514.44</v>
          </cell>
          <cell r="M258">
            <v>5064.04</v>
          </cell>
          <cell r="N258">
            <v>40625.67</v>
          </cell>
          <cell r="P258">
            <v>4.2300000000000004</v>
          </cell>
          <cell r="Q258">
            <v>171846.58410000001</v>
          </cell>
          <cell r="R258">
            <v>157436.37000000002</v>
          </cell>
          <cell r="S258">
            <v>14410.214099999983</v>
          </cell>
          <cell r="V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3.0000000000000249E-2</v>
          </cell>
          <cell r="AD258">
            <v>322.91220000000266</v>
          </cell>
          <cell r="AE258">
            <v>179.02350000000149</v>
          </cell>
        </row>
        <row r="259">
          <cell r="B259" t="str">
            <v>44934500</v>
          </cell>
          <cell r="D259" t="str">
            <v>EY336446</v>
          </cell>
          <cell r="E259" t="str">
            <v>KidZ@Work Ltd</v>
          </cell>
          <cell r="F259">
            <v>18340</v>
          </cell>
          <cell r="G259">
            <v>13013</v>
          </cell>
          <cell r="I259">
            <v>10070</v>
          </cell>
          <cell r="J259">
            <v>7146</v>
          </cell>
          <cell r="L259">
            <v>12430</v>
          </cell>
          <cell r="M259">
            <v>8789</v>
          </cell>
          <cell r="N259">
            <v>69788</v>
          </cell>
          <cell r="P259">
            <v>4.28</v>
          </cell>
          <cell r="Q259">
            <v>298692.64</v>
          </cell>
          <cell r="R259">
            <v>238561.12</v>
          </cell>
          <cell r="S259">
            <v>60131.520000000019</v>
          </cell>
          <cell r="V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8.0000000000000071E-2</v>
          </cell>
          <cell r="AD259">
            <v>1467.2000000000014</v>
          </cell>
          <cell r="AE259">
            <v>1041.0400000000009</v>
          </cell>
        </row>
        <row r="260">
          <cell r="B260" t="str">
            <v>43038500</v>
          </cell>
          <cell r="D260" t="str">
            <v>EY551209</v>
          </cell>
          <cell r="E260" t="str">
            <v>Kingswood Day Nursery</v>
          </cell>
          <cell r="F260">
            <v>9411.98</v>
          </cell>
          <cell r="G260">
            <v>5863.48</v>
          </cell>
          <cell r="I260">
            <v>5438</v>
          </cell>
          <cell r="J260">
            <v>3338</v>
          </cell>
          <cell r="L260">
            <v>5828.92</v>
          </cell>
          <cell r="M260">
            <v>3570.92</v>
          </cell>
          <cell r="N260">
            <v>33451.299999999996</v>
          </cell>
          <cell r="P260">
            <v>4.21</v>
          </cell>
          <cell r="Q260">
            <v>140829.97299999997</v>
          </cell>
          <cell r="R260">
            <v>154415.13999999998</v>
          </cell>
          <cell r="S260">
            <v>-13585.167000000016</v>
          </cell>
          <cell r="V260">
            <v>0</v>
          </cell>
          <cell r="Y260">
            <v>0</v>
          </cell>
          <cell r="Z260">
            <v>0</v>
          </cell>
          <cell r="AA260">
            <v>585</v>
          </cell>
          <cell r="AB260">
            <v>310.05</v>
          </cell>
          <cell r="AC260">
            <v>9.9999999999997868E-3</v>
          </cell>
          <cell r="AD260">
            <v>94.119799999997994</v>
          </cell>
          <cell r="AE260">
            <v>58.634799999998748</v>
          </cell>
        </row>
        <row r="261">
          <cell r="B261" t="str">
            <v>31188400</v>
          </cell>
          <cell r="D261" t="str">
            <v>EY216890</v>
          </cell>
          <cell r="E261" t="str">
            <v>Lamb Setts Montessori Nursery</v>
          </cell>
          <cell r="F261">
            <v>7825</v>
          </cell>
          <cell r="G261">
            <v>5322.5</v>
          </cell>
          <cell r="I261">
            <v>3920</v>
          </cell>
          <cell r="J261">
            <v>1701</v>
          </cell>
          <cell r="L261">
            <v>5015</v>
          </cell>
          <cell r="M261">
            <v>3217.5</v>
          </cell>
          <cell r="N261">
            <v>27001</v>
          </cell>
          <cell r="P261">
            <v>4.26</v>
          </cell>
          <cell r="Q261">
            <v>115024.26</v>
          </cell>
          <cell r="R261">
            <v>72330.419999999984</v>
          </cell>
          <cell r="S261">
            <v>42693.840000000011</v>
          </cell>
          <cell r="V261">
            <v>0</v>
          </cell>
          <cell r="Y261">
            <v>210</v>
          </cell>
          <cell r="Z261">
            <v>882</v>
          </cell>
          <cell r="AA261">
            <v>1560</v>
          </cell>
          <cell r="AB261">
            <v>826.80000000000007</v>
          </cell>
          <cell r="AC261">
            <v>5.9999999999999609E-2</v>
          </cell>
          <cell r="AD261">
            <v>469.49999999999693</v>
          </cell>
          <cell r="AE261">
            <v>319.34999999999792</v>
          </cell>
        </row>
        <row r="262">
          <cell r="B262" t="str">
            <v>46366800</v>
          </cell>
          <cell r="D262" t="str">
            <v>EY348409</v>
          </cell>
          <cell r="E262" t="str">
            <v>Lilypad Day Nursery</v>
          </cell>
          <cell r="F262">
            <v>3666</v>
          </cell>
          <cell r="G262">
            <v>0</v>
          </cell>
          <cell r="I262">
            <v>3360</v>
          </cell>
          <cell r="J262">
            <v>0</v>
          </cell>
          <cell r="L262">
            <v>3003</v>
          </cell>
          <cell r="M262">
            <v>0</v>
          </cell>
          <cell r="N262">
            <v>10029</v>
          </cell>
          <cell r="P262">
            <v>4.3500000000000005</v>
          </cell>
          <cell r="Q262">
            <v>43626.150000000009</v>
          </cell>
          <cell r="R262">
            <v>47803.500000000007</v>
          </cell>
          <cell r="S262">
            <v>-4177.3499999999985</v>
          </cell>
          <cell r="V262">
            <v>0</v>
          </cell>
          <cell r="Y262">
            <v>0</v>
          </cell>
          <cell r="Z262">
            <v>0</v>
          </cell>
          <cell r="AA262">
            <v>195</v>
          </cell>
          <cell r="AB262">
            <v>103.35000000000001</v>
          </cell>
          <cell r="AC262">
            <v>0.15000000000000036</v>
          </cell>
          <cell r="AD262">
            <v>549.90000000000134</v>
          </cell>
          <cell r="AE262">
            <v>0</v>
          </cell>
        </row>
        <row r="263">
          <cell r="B263" t="str">
            <v>31188500</v>
          </cell>
          <cell r="D263" t="str">
            <v>EY501464</v>
          </cell>
          <cell r="E263" t="str">
            <v xml:space="preserve">Little Angels Nursery </v>
          </cell>
          <cell r="F263">
            <v>5811</v>
          </cell>
          <cell r="G263">
            <v>1573</v>
          </cell>
          <cell r="I263">
            <v>3743</v>
          </cell>
          <cell r="J263">
            <v>1567</v>
          </cell>
          <cell r="L263">
            <v>3856</v>
          </cell>
          <cell r="M263">
            <v>1623</v>
          </cell>
          <cell r="N263">
            <v>18173</v>
          </cell>
          <cell r="P263">
            <v>4.32</v>
          </cell>
          <cell r="Q263">
            <v>78507.360000000001</v>
          </cell>
          <cell r="R263">
            <v>101080.80000000002</v>
          </cell>
          <cell r="S263">
            <v>-22573.440000000017</v>
          </cell>
          <cell r="V263">
            <v>0</v>
          </cell>
          <cell r="Y263">
            <v>0</v>
          </cell>
          <cell r="Z263">
            <v>0</v>
          </cell>
          <cell r="AA263">
            <v>351</v>
          </cell>
          <cell r="AB263">
            <v>186.03</v>
          </cell>
          <cell r="AC263">
            <v>0.12000000000000011</v>
          </cell>
          <cell r="AD263">
            <v>697.32000000000062</v>
          </cell>
          <cell r="AE263">
            <v>188.76000000000016</v>
          </cell>
        </row>
        <row r="264">
          <cell r="B264" t="str">
            <v>36995000</v>
          </cell>
          <cell r="D264" t="str">
            <v>EY381370</v>
          </cell>
          <cell r="E264" t="str">
            <v>Little Imp Pre-School</v>
          </cell>
          <cell r="F264">
            <v>9810</v>
          </cell>
          <cell r="G264">
            <v>4875</v>
          </cell>
          <cell r="I264">
            <v>6150</v>
          </cell>
          <cell r="J264">
            <v>3010</v>
          </cell>
          <cell r="L264">
            <v>7200</v>
          </cell>
          <cell r="M264">
            <v>2970</v>
          </cell>
          <cell r="N264">
            <v>34015</v>
          </cell>
          <cell r="P264">
            <v>4.3500000000000005</v>
          </cell>
          <cell r="Q264">
            <v>147965.25000000003</v>
          </cell>
          <cell r="R264">
            <v>170006.26</v>
          </cell>
          <cell r="S264">
            <v>-22041.00999999998</v>
          </cell>
          <cell r="V264">
            <v>0</v>
          </cell>
          <cell r="Y264">
            <v>0</v>
          </cell>
          <cell r="Z264">
            <v>0</v>
          </cell>
          <cell r="AA264">
            <v>3900</v>
          </cell>
          <cell r="AB264">
            <v>2067</v>
          </cell>
          <cell r="AC264">
            <v>0.15000000000000036</v>
          </cell>
          <cell r="AD264">
            <v>1471.5000000000034</v>
          </cell>
          <cell r="AE264">
            <v>731.25000000000171</v>
          </cell>
        </row>
        <row r="265">
          <cell r="B265" t="str">
            <v>31188700</v>
          </cell>
          <cell r="D265" t="str">
            <v>EY374347</v>
          </cell>
          <cell r="E265" t="str">
            <v>Little Rascals (Halifax Road)</v>
          </cell>
          <cell r="F265">
            <v>8640</v>
          </cell>
          <cell r="G265">
            <v>4252.5</v>
          </cell>
          <cell r="I265">
            <v>7440</v>
          </cell>
          <cell r="J265">
            <v>3651</v>
          </cell>
          <cell r="L265">
            <v>6381</v>
          </cell>
          <cell r="M265">
            <v>2887.5</v>
          </cell>
          <cell r="N265">
            <v>33252</v>
          </cell>
          <cell r="P265">
            <v>4.59</v>
          </cell>
          <cell r="Q265">
            <v>152626.68</v>
          </cell>
          <cell r="R265">
            <v>161375.12999999998</v>
          </cell>
          <cell r="S265">
            <v>-8748.4499999999825</v>
          </cell>
          <cell r="V265">
            <v>0</v>
          </cell>
          <cell r="Y265">
            <v>0</v>
          </cell>
          <cell r="Z265">
            <v>0</v>
          </cell>
          <cell r="AA265">
            <v>3705</v>
          </cell>
          <cell r="AB265">
            <v>1963.65</v>
          </cell>
          <cell r="AC265">
            <v>0.38999999999999968</v>
          </cell>
          <cell r="AD265">
            <v>3369.5999999999972</v>
          </cell>
          <cell r="AE265">
            <v>1658.4749999999985</v>
          </cell>
        </row>
        <row r="266">
          <cell r="B266" t="str">
            <v>31188800</v>
          </cell>
          <cell r="D266">
            <v>300901</v>
          </cell>
          <cell r="E266" t="str">
            <v>Little Saints Nursery</v>
          </cell>
          <cell r="F266">
            <v>5076.5</v>
          </cell>
          <cell r="G266">
            <v>1546.5</v>
          </cell>
          <cell r="I266">
            <v>2571</v>
          </cell>
          <cell r="J266">
            <v>1092</v>
          </cell>
          <cell r="L266">
            <v>3239.5</v>
          </cell>
          <cell r="M266">
            <v>1228</v>
          </cell>
          <cell r="N266">
            <v>14753.5</v>
          </cell>
          <cell r="P266">
            <v>4.21</v>
          </cell>
          <cell r="Q266">
            <v>62112.235000000001</v>
          </cell>
          <cell r="R266">
            <v>67327.45</v>
          </cell>
          <cell r="S266">
            <v>-5215.2149999999965</v>
          </cell>
          <cell r="V266">
            <v>0</v>
          </cell>
          <cell r="Y266">
            <v>0</v>
          </cell>
          <cell r="Z266">
            <v>0</v>
          </cell>
          <cell r="AA266">
            <v>747.5</v>
          </cell>
          <cell r="AB266">
            <v>396.17500000000001</v>
          </cell>
          <cell r="AC266">
            <v>9.9999999999997868E-3</v>
          </cell>
          <cell r="AD266">
            <v>50.764999999998921</v>
          </cell>
          <cell r="AE266">
            <v>15.464999999999669</v>
          </cell>
        </row>
        <row r="267">
          <cell r="B267" t="str">
            <v>31187500</v>
          </cell>
          <cell r="D267" t="str">
            <v>EY350743</v>
          </cell>
          <cell r="E267" t="str">
            <v>Loxley Nursery</v>
          </cell>
          <cell r="F267">
            <v>8574</v>
          </cell>
          <cell r="G267">
            <v>2664</v>
          </cell>
          <cell r="I267">
            <v>6975</v>
          </cell>
          <cell r="J267">
            <v>2793</v>
          </cell>
          <cell r="L267">
            <v>6501.5</v>
          </cell>
          <cell r="M267">
            <v>2265</v>
          </cell>
          <cell r="N267">
            <v>29772.5</v>
          </cell>
          <cell r="P267">
            <v>4.2300000000000004</v>
          </cell>
          <cell r="Q267">
            <v>125937.67500000002</v>
          </cell>
          <cell r="R267">
            <v>177512.11000000002</v>
          </cell>
          <cell r="S267">
            <v>-51574.434999999998</v>
          </cell>
          <cell r="V267">
            <v>0</v>
          </cell>
          <cell r="Y267">
            <v>208</v>
          </cell>
          <cell r="Z267">
            <v>873.6</v>
          </cell>
          <cell r="AA267">
            <v>390</v>
          </cell>
          <cell r="AB267">
            <v>206.70000000000002</v>
          </cell>
          <cell r="AC267">
            <v>3.0000000000000249E-2</v>
          </cell>
          <cell r="AD267">
            <v>257.22000000000213</v>
          </cell>
          <cell r="AE267">
            <v>79.92000000000067</v>
          </cell>
        </row>
        <row r="268">
          <cell r="B268" t="str">
            <v>31189200</v>
          </cell>
          <cell r="D268" t="str">
            <v>300816</v>
          </cell>
          <cell r="E268" t="str">
            <v>Manor Community Childcare Centre Ltd</v>
          </cell>
          <cell r="F268">
            <v>13065</v>
          </cell>
          <cell r="G268">
            <v>3315</v>
          </cell>
          <cell r="I268">
            <v>9174</v>
          </cell>
          <cell r="J268">
            <v>1890</v>
          </cell>
          <cell r="L268">
            <v>9495</v>
          </cell>
          <cell r="M268">
            <v>2475</v>
          </cell>
          <cell r="N268">
            <v>39414</v>
          </cell>
          <cell r="P268">
            <v>4.6100000000000003</v>
          </cell>
          <cell r="Q268">
            <v>181698.54</v>
          </cell>
          <cell r="R268">
            <v>219352.07000000004</v>
          </cell>
          <cell r="S268">
            <v>-37653.530000000028</v>
          </cell>
          <cell r="V268">
            <v>0</v>
          </cell>
          <cell r="Y268">
            <v>0</v>
          </cell>
          <cell r="Z268">
            <v>0</v>
          </cell>
          <cell r="AA268">
            <v>5655</v>
          </cell>
          <cell r="AB268">
            <v>2997.15</v>
          </cell>
          <cell r="AC268">
            <v>0.41000000000000014</v>
          </cell>
          <cell r="AD268">
            <v>5356.6500000000015</v>
          </cell>
          <cell r="AE268">
            <v>1359.1500000000005</v>
          </cell>
        </row>
        <row r="269">
          <cell r="B269" t="str">
            <v>43449400</v>
          </cell>
          <cell r="D269" t="str">
            <v>EY365933</v>
          </cell>
          <cell r="E269" t="str">
            <v>Mazehill Nursery</v>
          </cell>
          <cell r="F269">
            <v>19136</v>
          </cell>
          <cell r="G269">
            <v>13728</v>
          </cell>
          <cell r="I269">
            <v>12877</v>
          </cell>
          <cell r="J269">
            <v>8621</v>
          </cell>
          <cell r="L269">
            <v>13524</v>
          </cell>
          <cell r="M269">
            <v>9575</v>
          </cell>
          <cell r="N269">
            <v>77461</v>
          </cell>
          <cell r="P269">
            <v>4.3</v>
          </cell>
          <cell r="Q269">
            <v>333082.3</v>
          </cell>
          <cell r="R269">
            <v>355596.75</v>
          </cell>
          <cell r="S269">
            <v>-22514.450000000012</v>
          </cell>
          <cell r="V269">
            <v>0</v>
          </cell>
          <cell r="Y269">
            <v>495</v>
          </cell>
          <cell r="Z269">
            <v>2079</v>
          </cell>
          <cell r="AA269">
            <v>3107</v>
          </cell>
          <cell r="AB269">
            <v>1646.71</v>
          </cell>
          <cell r="AC269">
            <v>9.9999999999999645E-2</v>
          </cell>
          <cell r="AD269">
            <v>1913.5999999999931</v>
          </cell>
          <cell r="AE269">
            <v>1372.7999999999952</v>
          </cell>
        </row>
        <row r="270">
          <cell r="B270" t="str">
            <v>34796100</v>
          </cell>
          <cell r="D270" t="str">
            <v>EY216880</v>
          </cell>
          <cell r="E270" t="str">
            <v>Meganursery</v>
          </cell>
          <cell r="F270">
            <v>6556.5</v>
          </cell>
          <cell r="G270">
            <v>3196</v>
          </cell>
          <cell r="I270">
            <v>3552</v>
          </cell>
          <cell r="J270">
            <v>1571</v>
          </cell>
          <cell r="L270">
            <v>3639</v>
          </cell>
          <cell r="M270">
            <v>1749</v>
          </cell>
          <cell r="N270">
            <v>20263.5</v>
          </cell>
          <cell r="P270">
            <v>4.54</v>
          </cell>
          <cell r="Q270">
            <v>91996.29</v>
          </cell>
          <cell r="R270">
            <v>92777.29</v>
          </cell>
          <cell r="S270">
            <v>-781</v>
          </cell>
          <cell r="V270">
            <v>0</v>
          </cell>
          <cell r="Y270">
            <v>0</v>
          </cell>
          <cell r="Z270">
            <v>0</v>
          </cell>
          <cell r="AA270">
            <v>1755</v>
          </cell>
          <cell r="AB270">
            <v>930.15000000000009</v>
          </cell>
          <cell r="AC270">
            <v>0.33999999999999986</v>
          </cell>
          <cell r="AD270">
            <v>2229.2099999999991</v>
          </cell>
          <cell r="AE270">
            <v>1086.6399999999996</v>
          </cell>
        </row>
        <row r="271">
          <cell r="B271" t="str">
            <v>61969200</v>
          </cell>
          <cell r="D271" t="str">
            <v>EY481809</v>
          </cell>
          <cell r="E271" t="str">
            <v>Middlewood Nature Nursery</v>
          </cell>
          <cell r="F271">
            <v>5780</v>
          </cell>
          <cell r="G271">
            <v>4155</v>
          </cell>
          <cell r="I271">
            <v>3440</v>
          </cell>
          <cell r="J271">
            <v>2800</v>
          </cell>
          <cell r="L271">
            <v>3685</v>
          </cell>
          <cell r="M271">
            <v>2741.53</v>
          </cell>
          <cell r="N271">
            <v>22601.53</v>
          </cell>
          <cell r="P271">
            <v>4.29</v>
          </cell>
          <cell r="Q271">
            <v>96960.563699999999</v>
          </cell>
          <cell r="R271">
            <v>125090.43000000001</v>
          </cell>
          <cell r="S271">
            <v>-28129.866300000009</v>
          </cell>
          <cell r="V271">
            <v>0</v>
          </cell>
          <cell r="Y271">
            <v>0</v>
          </cell>
          <cell r="Z271">
            <v>0</v>
          </cell>
          <cell r="AA271">
            <v>1555</v>
          </cell>
          <cell r="AB271">
            <v>824.15000000000009</v>
          </cell>
          <cell r="AC271">
            <v>8.9999999999999858E-2</v>
          </cell>
          <cell r="AD271">
            <v>520.19999999999914</v>
          </cell>
          <cell r="AE271">
            <v>373.94999999999942</v>
          </cell>
        </row>
        <row r="272">
          <cell r="B272" t="str">
            <v>52079900</v>
          </cell>
          <cell r="D272" t="str">
            <v>EY394256</v>
          </cell>
          <cell r="E272" t="str">
            <v>Milestones Childcare</v>
          </cell>
          <cell r="F272">
            <v>13884</v>
          </cell>
          <cell r="G272">
            <v>2925</v>
          </cell>
          <cell r="I272">
            <v>8868</v>
          </cell>
          <cell r="J272">
            <v>1680</v>
          </cell>
          <cell r="L272">
            <v>9108</v>
          </cell>
          <cell r="M272">
            <v>1815</v>
          </cell>
          <cell r="N272">
            <v>38280</v>
          </cell>
          <cell r="P272">
            <v>4.62</v>
          </cell>
          <cell r="Q272">
            <v>176853.6</v>
          </cell>
          <cell r="R272">
            <v>199225.35</v>
          </cell>
          <cell r="S272">
            <v>-22371.75</v>
          </cell>
          <cell r="V272">
            <v>0</v>
          </cell>
          <cell r="Y272">
            <v>57</v>
          </cell>
          <cell r="Z272">
            <v>239.4</v>
          </cell>
          <cell r="AA272">
            <v>8112</v>
          </cell>
          <cell r="AB272">
            <v>4299.3600000000006</v>
          </cell>
          <cell r="AC272">
            <v>0.41999999999999993</v>
          </cell>
          <cell r="AD272">
            <v>5831.2799999999988</v>
          </cell>
          <cell r="AE272">
            <v>1228.4999999999998</v>
          </cell>
        </row>
        <row r="273">
          <cell r="B273" t="str">
            <v>64601200</v>
          </cell>
          <cell r="D273" t="str">
            <v>EY546037</v>
          </cell>
          <cell r="E273" t="str">
            <v>Minibugs Wincobank</v>
          </cell>
          <cell r="F273">
            <v>8014.5</v>
          </cell>
          <cell r="G273">
            <v>2827.5</v>
          </cell>
          <cell r="I273">
            <v>5286</v>
          </cell>
          <cell r="J273">
            <v>2150</v>
          </cell>
          <cell r="L273">
            <v>5384.25</v>
          </cell>
          <cell r="M273">
            <v>2045.25</v>
          </cell>
          <cell r="N273">
            <v>25707.5</v>
          </cell>
          <cell r="P273">
            <v>4.41</v>
          </cell>
          <cell r="Q273">
            <v>113370.075</v>
          </cell>
          <cell r="R273">
            <v>102243.54</v>
          </cell>
          <cell r="S273">
            <v>11126.535000000003</v>
          </cell>
          <cell r="V273">
            <v>0</v>
          </cell>
          <cell r="Y273">
            <v>0</v>
          </cell>
          <cell r="Z273">
            <v>0</v>
          </cell>
          <cell r="AA273">
            <v>1449.5</v>
          </cell>
          <cell r="AB273">
            <v>768.23500000000001</v>
          </cell>
          <cell r="AC273">
            <v>0.20999999999999996</v>
          </cell>
          <cell r="AD273">
            <v>1683.0449999999996</v>
          </cell>
          <cell r="AE273">
            <v>593.77499999999986</v>
          </cell>
        </row>
        <row r="274">
          <cell r="B274" t="str">
            <v>31189800</v>
          </cell>
          <cell r="D274" t="str">
            <v>300718</v>
          </cell>
          <cell r="E274" t="str">
            <v>Mount View Pre-School</v>
          </cell>
          <cell r="F274">
            <v>6136</v>
          </cell>
          <cell r="G274">
            <v>2236</v>
          </cell>
          <cell r="I274">
            <v>4671</v>
          </cell>
          <cell r="J274">
            <v>1568</v>
          </cell>
          <cell r="L274">
            <v>4520</v>
          </cell>
          <cell r="M274">
            <v>1573</v>
          </cell>
          <cell r="N274">
            <v>20704</v>
          </cell>
          <cell r="P274">
            <v>4.3100000000000005</v>
          </cell>
          <cell r="Q274">
            <v>89234.240000000005</v>
          </cell>
          <cell r="R274">
            <v>99258.180000000008</v>
          </cell>
          <cell r="S274">
            <v>-10023.940000000002</v>
          </cell>
          <cell r="V274">
            <v>0</v>
          </cell>
          <cell r="Y274">
            <v>0</v>
          </cell>
          <cell r="Z274">
            <v>0</v>
          </cell>
          <cell r="AA274">
            <v>975</v>
          </cell>
          <cell r="AB274">
            <v>516.75</v>
          </cell>
          <cell r="AC274">
            <v>0.11000000000000032</v>
          </cell>
          <cell r="AD274">
            <v>674.96000000000197</v>
          </cell>
          <cell r="AE274">
            <v>245.96000000000072</v>
          </cell>
        </row>
        <row r="275">
          <cell r="B275" t="str">
            <v>31189900</v>
          </cell>
          <cell r="D275" t="str">
            <v>ISC39280</v>
          </cell>
          <cell r="E275" t="str">
            <v>Mylnhurst School and Nursery</v>
          </cell>
          <cell r="F275">
            <v>7098</v>
          </cell>
          <cell r="G275">
            <v>0</v>
          </cell>
          <cell r="I275">
            <v>7914</v>
          </cell>
          <cell r="J275">
            <v>0</v>
          </cell>
          <cell r="L275">
            <v>6618</v>
          </cell>
          <cell r="M275">
            <v>0</v>
          </cell>
          <cell r="N275">
            <v>21630</v>
          </cell>
          <cell r="P275">
            <v>4.2</v>
          </cell>
          <cell r="Q275">
            <v>90846</v>
          </cell>
          <cell r="R275">
            <v>101308.2</v>
          </cell>
          <cell r="S275">
            <v>-10462.199999999997</v>
          </cell>
          <cell r="V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B276" t="str">
            <v>70037800</v>
          </cell>
          <cell r="D276" t="str">
            <v>EY548826</v>
          </cell>
          <cell r="E276" t="str">
            <v>Nether Green Nursery Ltd</v>
          </cell>
          <cell r="F276">
            <v>11672.5</v>
          </cell>
          <cell r="G276">
            <v>5480</v>
          </cell>
          <cell r="I276">
            <v>7070</v>
          </cell>
          <cell r="J276">
            <v>3500</v>
          </cell>
          <cell r="L276">
            <v>8470</v>
          </cell>
          <cell r="M276">
            <v>3960</v>
          </cell>
          <cell r="N276">
            <v>40152.5</v>
          </cell>
          <cell r="P276">
            <v>4.2</v>
          </cell>
          <cell r="Q276">
            <v>168640.5</v>
          </cell>
          <cell r="R276">
            <v>184348.19999999998</v>
          </cell>
          <cell r="S276">
            <v>-15707.699999999983</v>
          </cell>
          <cell r="V276">
            <v>0</v>
          </cell>
          <cell r="Y276">
            <v>2895</v>
          </cell>
          <cell r="Z276">
            <v>12159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B277" t="str">
            <v>58781600</v>
          </cell>
          <cell r="D277" t="str">
            <v>EY488886</v>
          </cell>
          <cell r="E277" t="str">
            <v>Norfolk Park Daycare Nursery</v>
          </cell>
          <cell r="F277">
            <v>1170</v>
          </cell>
          <cell r="G277">
            <v>390</v>
          </cell>
          <cell r="I277">
            <v>885</v>
          </cell>
          <cell r="J277">
            <v>195</v>
          </cell>
          <cell r="L277">
            <v>660</v>
          </cell>
          <cell r="M277">
            <v>30</v>
          </cell>
          <cell r="N277">
            <v>3330</v>
          </cell>
          <cell r="P277">
            <v>4.4000000000000004</v>
          </cell>
          <cell r="Q277">
            <v>14652.000000000002</v>
          </cell>
          <cell r="R277">
            <v>11479.95</v>
          </cell>
          <cell r="S277">
            <v>3172.0500000000011</v>
          </cell>
          <cell r="V277">
            <v>0</v>
          </cell>
          <cell r="Y277">
            <v>0</v>
          </cell>
          <cell r="Z277">
            <v>0</v>
          </cell>
          <cell r="AA277">
            <v>195</v>
          </cell>
          <cell r="AB277">
            <v>103.35000000000001</v>
          </cell>
          <cell r="AC277">
            <v>0.20000000000000018</v>
          </cell>
          <cell r="AD277">
            <v>234.0000000000002</v>
          </cell>
          <cell r="AE277">
            <v>78.000000000000071</v>
          </cell>
        </row>
        <row r="278">
          <cell r="B278" t="str">
            <v>48119700</v>
          </cell>
          <cell r="D278" t="str">
            <v>EY551208</v>
          </cell>
          <cell r="E278" t="str">
            <v>Oak Valley Day Nursery</v>
          </cell>
          <cell r="F278">
            <v>8623.5</v>
          </cell>
          <cell r="G278">
            <v>4909.6000000000004</v>
          </cell>
          <cell r="I278">
            <v>5310</v>
          </cell>
          <cell r="J278">
            <v>3343</v>
          </cell>
          <cell r="L278">
            <v>6075.5</v>
          </cell>
          <cell r="M278">
            <v>3938</v>
          </cell>
          <cell r="N278">
            <v>32199.599999999999</v>
          </cell>
          <cell r="P278">
            <v>4.3100000000000005</v>
          </cell>
          <cell r="Q278">
            <v>138780.27600000001</v>
          </cell>
          <cell r="R278">
            <v>131550.86000000002</v>
          </cell>
          <cell r="S278">
            <v>7229.4159999999974</v>
          </cell>
          <cell r="V278">
            <v>0</v>
          </cell>
          <cell r="Y278">
            <v>0</v>
          </cell>
          <cell r="Z278">
            <v>0</v>
          </cell>
          <cell r="AA278">
            <v>1365</v>
          </cell>
          <cell r="AB278">
            <v>723.45</v>
          </cell>
          <cell r="AC278">
            <v>0.11000000000000032</v>
          </cell>
          <cell r="AD278">
            <v>948.58500000000276</v>
          </cell>
          <cell r="AE278">
            <v>540.05600000000163</v>
          </cell>
        </row>
        <row r="279">
          <cell r="B279" t="str">
            <v>70284800</v>
          </cell>
          <cell r="D279" t="str">
            <v> EY558952</v>
          </cell>
          <cell r="E279" t="str">
            <v>Once Upon A Time Daycare Limited</v>
          </cell>
          <cell r="F279">
            <v>7519.92</v>
          </cell>
          <cell r="G279">
            <v>3627.76</v>
          </cell>
          <cell r="I279">
            <v>4220</v>
          </cell>
          <cell r="J279">
            <v>2024</v>
          </cell>
          <cell r="L279">
            <v>4951.74</v>
          </cell>
          <cell r="M279">
            <v>2265.08</v>
          </cell>
          <cell r="N279">
            <v>24608.5</v>
          </cell>
          <cell r="P279">
            <v>4.22</v>
          </cell>
          <cell r="Q279">
            <v>103847.87</v>
          </cell>
          <cell r="R279">
            <v>97705.51999999999</v>
          </cell>
          <cell r="S279">
            <v>6142.3500000000058</v>
          </cell>
          <cell r="V279">
            <v>0</v>
          </cell>
          <cell r="Y279">
            <v>0</v>
          </cell>
          <cell r="Z279">
            <v>0</v>
          </cell>
          <cell r="AA279">
            <v>635.96</v>
          </cell>
          <cell r="AB279">
            <v>337.05880000000002</v>
          </cell>
          <cell r="AC279">
            <v>1.9999999999999574E-2</v>
          </cell>
          <cell r="AD279">
            <v>150.3983999999968</v>
          </cell>
          <cell r="AE279">
            <v>72.555199999998464</v>
          </cell>
        </row>
        <row r="280">
          <cell r="B280" t="str">
            <v>31190000</v>
          </cell>
          <cell r="D280" t="str">
            <v>300727</v>
          </cell>
          <cell r="E280" t="str">
            <v>Osborne House Community Nursery</v>
          </cell>
          <cell r="F280">
            <v>6109</v>
          </cell>
          <cell r="G280">
            <v>3340</v>
          </cell>
          <cell r="I280">
            <v>4699</v>
          </cell>
          <cell r="J280">
            <v>2422</v>
          </cell>
          <cell r="L280">
            <v>4583</v>
          </cell>
          <cell r="M280">
            <v>2530</v>
          </cell>
          <cell r="N280">
            <v>23683</v>
          </cell>
          <cell r="P280">
            <v>4.2700000000000005</v>
          </cell>
          <cell r="Q280">
            <v>101126.41000000002</v>
          </cell>
          <cell r="R280">
            <v>117899.53000000001</v>
          </cell>
          <cell r="S280">
            <v>-16773.119999999995</v>
          </cell>
          <cell r="V280">
            <v>0</v>
          </cell>
          <cell r="Y280">
            <v>0</v>
          </cell>
          <cell r="Z280">
            <v>0</v>
          </cell>
          <cell r="AA280">
            <v>390</v>
          </cell>
          <cell r="AB280">
            <v>206.70000000000002</v>
          </cell>
          <cell r="AC280">
            <v>7.0000000000000284E-2</v>
          </cell>
          <cell r="AD280">
            <v>427.63000000000176</v>
          </cell>
          <cell r="AE280">
            <v>233.80000000000095</v>
          </cell>
        </row>
        <row r="281">
          <cell r="B281" t="str">
            <v>54860800</v>
          </cell>
          <cell r="D281" t="str">
            <v>EY425214</v>
          </cell>
          <cell r="E281" t="str">
            <v>Parkhead Cottage Nursery</v>
          </cell>
          <cell r="F281">
            <v>4670</v>
          </cell>
          <cell r="G281">
            <v>3105</v>
          </cell>
          <cell r="I281">
            <v>3010</v>
          </cell>
          <cell r="J281">
            <v>2380</v>
          </cell>
          <cell r="L281">
            <v>3355</v>
          </cell>
          <cell r="M281">
            <v>2255</v>
          </cell>
          <cell r="N281">
            <v>18775</v>
          </cell>
          <cell r="P281">
            <v>4.2</v>
          </cell>
          <cell r="Q281">
            <v>78855</v>
          </cell>
          <cell r="R281">
            <v>94206</v>
          </cell>
          <cell r="S281">
            <v>-15351</v>
          </cell>
          <cell r="V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B282" t="str">
            <v>39329900</v>
          </cell>
          <cell r="D282" t="str">
            <v>EY286642</v>
          </cell>
          <cell r="E282" t="str">
            <v>Redmires Lodge Nursery &amp; Pre School</v>
          </cell>
          <cell r="F282">
            <v>9175</v>
          </cell>
          <cell r="G282">
            <v>5192</v>
          </cell>
          <cell r="I282">
            <v>6357</v>
          </cell>
          <cell r="J282">
            <v>2738</v>
          </cell>
          <cell r="L282">
            <v>6820</v>
          </cell>
          <cell r="M282">
            <v>3476</v>
          </cell>
          <cell r="N282">
            <v>33758</v>
          </cell>
          <cell r="P282">
            <v>4.2</v>
          </cell>
          <cell r="Q282">
            <v>141783.6</v>
          </cell>
          <cell r="R282">
            <v>155370.45000000001</v>
          </cell>
          <cell r="S282">
            <v>-13586.850000000006</v>
          </cell>
          <cell r="V282">
            <v>0</v>
          </cell>
          <cell r="Y282">
            <v>175</v>
          </cell>
          <cell r="Z282">
            <v>735</v>
          </cell>
          <cell r="AA282">
            <v>975</v>
          </cell>
          <cell r="AB282">
            <v>516.75</v>
          </cell>
          <cell r="AC282">
            <v>0</v>
          </cell>
          <cell r="AD282">
            <v>0</v>
          </cell>
          <cell r="AE282">
            <v>0</v>
          </cell>
        </row>
        <row r="283">
          <cell r="B283" t="str">
            <v>70666500</v>
          </cell>
          <cell r="E283" t="str">
            <v>Riverview Day Nursery &amp; Pre-School</v>
          </cell>
          <cell r="F283">
            <v>520</v>
          </cell>
          <cell r="G283">
            <v>234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754</v>
          </cell>
          <cell r="P283">
            <v>4.2</v>
          </cell>
          <cell r="Q283">
            <v>3166.8</v>
          </cell>
          <cell r="R283">
            <v>0</v>
          </cell>
          <cell r="S283">
            <v>3166.8</v>
          </cell>
          <cell r="V283">
            <v>0</v>
          </cell>
          <cell r="Y283">
            <v>0</v>
          </cell>
          <cell r="Z283">
            <v>0</v>
          </cell>
          <cell r="AA283">
            <v>195</v>
          </cell>
          <cell r="AB283">
            <v>103.35000000000001</v>
          </cell>
          <cell r="AC283">
            <v>0</v>
          </cell>
          <cell r="AD283">
            <v>0</v>
          </cell>
          <cell r="AE283">
            <v>0</v>
          </cell>
        </row>
        <row r="284">
          <cell r="B284" t="str">
            <v>36641500</v>
          </cell>
          <cell r="D284" t="str">
            <v>EY256303</v>
          </cell>
          <cell r="E284" t="str">
            <v>Scallywags Children's Centre</v>
          </cell>
          <cell r="F284">
            <v>11310</v>
          </cell>
          <cell r="G284">
            <v>7215</v>
          </cell>
          <cell r="I284">
            <v>5491</v>
          </cell>
          <cell r="J284">
            <v>3315</v>
          </cell>
          <cell r="L284">
            <v>8274</v>
          </cell>
          <cell r="M284">
            <v>5295</v>
          </cell>
          <cell r="N284">
            <v>40900</v>
          </cell>
          <cell r="P284">
            <v>4.25</v>
          </cell>
          <cell r="Q284">
            <v>173825</v>
          </cell>
          <cell r="R284">
            <v>143742.79999999999</v>
          </cell>
          <cell r="S284">
            <v>30082.200000000012</v>
          </cell>
          <cell r="V284">
            <v>0</v>
          </cell>
          <cell r="Y284">
            <v>0</v>
          </cell>
          <cell r="Z284">
            <v>0</v>
          </cell>
          <cell r="AA284">
            <v>585</v>
          </cell>
          <cell r="AB284">
            <v>310.05</v>
          </cell>
          <cell r="AC284">
            <v>4.9999999999999822E-2</v>
          </cell>
          <cell r="AD284">
            <v>565.49999999999795</v>
          </cell>
          <cell r="AE284">
            <v>360.74999999999869</v>
          </cell>
        </row>
        <row r="285">
          <cell r="B285" t="str">
            <v>70497400</v>
          </cell>
          <cell r="E285" t="str">
            <v>Seeds to Stars Daycare Nursery</v>
          </cell>
          <cell r="F285">
            <v>585</v>
          </cell>
          <cell r="G285">
            <v>195</v>
          </cell>
          <cell r="I285">
            <v>420</v>
          </cell>
          <cell r="J285">
            <v>210</v>
          </cell>
          <cell r="L285">
            <v>405</v>
          </cell>
          <cell r="M285">
            <v>165</v>
          </cell>
          <cell r="N285">
            <v>1980</v>
          </cell>
          <cell r="P285">
            <v>4.28</v>
          </cell>
          <cell r="Q285">
            <v>8474.4</v>
          </cell>
          <cell r="R285">
            <v>7430.1</v>
          </cell>
          <cell r="S285">
            <v>1044.2999999999993</v>
          </cell>
          <cell r="V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8.0000000000000071E-2</v>
          </cell>
          <cell r="AD285">
            <v>46.80000000000004</v>
          </cell>
          <cell r="AE285">
            <v>15.600000000000014</v>
          </cell>
        </row>
        <row r="286">
          <cell r="B286" t="str">
            <v>31190800</v>
          </cell>
          <cell r="D286" t="str">
            <v>300808</v>
          </cell>
          <cell r="E286" t="str">
            <v>Sheffield Children's Centre</v>
          </cell>
          <cell r="F286">
            <v>8775</v>
          </cell>
          <cell r="G286">
            <v>2886</v>
          </cell>
          <cell r="I286">
            <v>6285</v>
          </cell>
          <cell r="J286">
            <v>1862</v>
          </cell>
          <cell r="L286">
            <v>6360</v>
          </cell>
          <cell r="M286">
            <v>1947</v>
          </cell>
          <cell r="N286">
            <v>28115</v>
          </cell>
          <cell r="P286">
            <v>4.5200000000000005</v>
          </cell>
          <cell r="Q286">
            <v>127079.80000000002</v>
          </cell>
          <cell r="R286">
            <v>118140.04000000001</v>
          </cell>
          <cell r="S286">
            <v>8939.7600000000093</v>
          </cell>
          <cell r="V286">
            <v>0</v>
          </cell>
          <cell r="Y286">
            <v>0</v>
          </cell>
          <cell r="Z286">
            <v>0</v>
          </cell>
          <cell r="AA286">
            <v>3510</v>
          </cell>
          <cell r="AB286">
            <v>1860.3000000000002</v>
          </cell>
          <cell r="AC286">
            <v>0.32000000000000028</v>
          </cell>
          <cell r="AD286">
            <v>2808.0000000000023</v>
          </cell>
          <cell r="AE286">
            <v>923.52000000000078</v>
          </cell>
        </row>
        <row r="287">
          <cell r="B287" t="str">
            <v>29761101</v>
          </cell>
          <cell r="D287" t="str">
            <v>300858</v>
          </cell>
          <cell r="E287" t="str">
            <v>Sheffield City College Nursery</v>
          </cell>
          <cell r="F287">
            <v>8869.5</v>
          </cell>
          <cell r="G287">
            <v>4362</v>
          </cell>
          <cell r="I287">
            <v>5456</v>
          </cell>
          <cell r="J287">
            <v>2655</v>
          </cell>
          <cell r="L287">
            <v>5670.5</v>
          </cell>
          <cell r="M287">
            <v>2523.4699999999998</v>
          </cell>
          <cell r="N287">
            <v>29536.47</v>
          </cell>
          <cell r="P287">
            <v>4.4800000000000004</v>
          </cell>
          <cell r="Q287">
            <v>132323.38560000001</v>
          </cell>
          <cell r="R287">
            <v>155871.23000000001</v>
          </cell>
          <cell r="S287">
            <v>-23547.844400000002</v>
          </cell>
          <cell r="V287">
            <v>0</v>
          </cell>
          <cell r="Y287">
            <v>254</v>
          </cell>
          <cell r="Z287">
            <v>1066.8</v>
          </cell>
          <cell r="AA287">
            <v>2968.5</v>
          </cell>
          <cell r="AB287">
            <v>1573.3050000000001</v>
          </cell>
          <cell r="AC287">
            <v>0.28000000000000025</v>
          </cell>
          <cell r="AD287">
            <v>2483.4600000000023</v>
          </cell>
          <cell r="AE287">
            <v>1221.360000000001</v>
          </cell>
        </row>
        <row r="288">
          <cell r="B288" t="str">
            <v>30131101</v>
          </cell>
          <cell r="D288" t="str">
            <v>300763</v>
          </cell>
          <cell r="E288" t="str">
            <v>Sheffield Hallam University Nursery</v>
          </cell>
          <cell r="F288">
            <v>6183</v>
          </cell>
          <cell r="G288">
            <v>2126</v>
          </cell>
          <cell r="I288">
            <v>3513</v>
          </cell>
          <cell r="J288">
            <v>1176</v>
          </cell>
          <cell r="L288">
            <v>4668</v>
          </cell>
          <cell r="M288">
            <v>1407</v>
          </cell>
          <cell r="N288">
            <v>19073</v>
          </cell>
          <cell r="P288">
            <v>4.3</v>
          </cell>
          <cell r="Q288">
            <v>82013.899999999994</v>
          </cell>
          <cell r="R288">
            <v>84527.41</v>
          </cell>
          <cell r="S288">
            <v>-2513.5100000000093</v>
          </cell>
          <cell r="V288">
            <v>0</v>
          </cell>
          <cell r="Y288">
            <v>0</v>
          </cell>
          <cell r="Z288">
            <v>0</v>
          </cell>
          <cell r="AA288">
            <v>150</v>
          </cell>
          <cell r="AB288">
            <v>79.5</v>
          </cell>
          <cell r="AC288">
            <v>9.9999999999999645E-2</v>
          </cell>
          <cell r="AD288">
            <v>618.29999999999779</v>
          </cell>
          <cell r="AE288">
            <v>212.59999999999926</v>
          </cell>
        </row>
        <row r="289">
          <cell r="B289" t="str">
            <v>70012500</v>
          </cell>
          <cell r="D289" t="str">
            <v>373/6021</v>
          </cell>
          <cell r="E289" t="str">
            <v>SHEFFIELD HIGH SCHOOL SNOWDROPS</v>
          </cell>
          <cell r="F289">
            <v>4125</v>
          </cell>
          <cell r="G289">
            <v>0</v>
          </cell>
          <cell r="I289">
            <v>3891</v>
          </cell>
          <cell r="J289">
            <v>0</v>
          </cell>
          <cell r="L289">
            <v>3960</v>
          </cell>
          <cell r="M289">
            <v>0</v>
          </cell>
          <cell r="N289">
            <v>11976</v>
          </cell>
          <cell r="P289">
            <v>4.2300000000000004</v>
          </cell>
          <cell r="Q289">
            <v>50658.48</v>
          </cell>
          <cell r="R289">
            <v>67424.550000000017</v>
          </cell>
          <cell r="S289">
            <v>-16766.070000000014</v>
          </cell>
          <cell r="V289">
            <v>0</v>
          </cell>
          <cell r="Y289">
            <v>0</v>
          </cell>
          <cell r="Z289">
            <v>0</v>
          </cell>
          <cell r="AA289">
            <v>165</v>
          </cell>
          <cell r="AB289">
            <v>87.45</v>
          </cell>
          <cell r="AC289">
            <v>3.0000000000000249E-2</v>
          </cell>
          <cell r="AD289">
            <v>123.75000000000102</v>
          </cell>
          <cell r="AE289">
            <v>0</v>
          </cell>
        </row>
        <row r="290">
          <cell r="B290" t="str">
            <v>31191500</v>
          </cell>
          <cell r="D290" t="str">
            <v>300932</v>
          </cell>
          <cell r="E290" t="str">
            <v>Happy Hands Pre-School &amp; Childcare</v>
          </cell>
          <cell r="F290">
            <v>5031</v>
          </cell>
          <cell r="G290">
            <v>1989</v>
          </cell>
          <cell r="I290">
            <v>3570</v>
          </cell>
          <cell r="J290">
            <v>1330</v>
          </cell>
          <cell r="L290">
            <v>3597</v>
          </cell>
          <cell r="M290">
            <v>1353</v>
          </cell>
          <cell r="N290">
            <v>16870</v>
          </cell>
          <cell r="P290">
            <v>4.3500000000000005</v>
          </cell>
          <cell r="Q290">
            <v>73384.500000000015</v>
          </cell>
          <cell r="R290">
            <v>86185.74</v>
          </cell>
          <cell r="S290">
            <v>-12801.239999999991</v>
          </cell>
          <cell r="V290">
            <v>0</v>
          </cell>
          <cell r="Y290">
            <v>84</v>
          </cell>
          <cell r="Z290">
            <v>352.8</v>
          </cell>
          <cell r="AA290">
            <v>2145</v>
          </cell>
          <cell r="AB290">
            <v>1136.8500000000001</v>
          </cell>
          <cell r="AC290">
            <v>0.15000000000000036</v>
          </cell>
          <cell r="AD290">
            <v>754.6500000000018</v>
          </cell>
          <cell r="AE290">
            <v>298.3500000000007</v>
          </cell>
        </row>
        <row r="291">
          <cell r="B291" t="str">
            <v>31191700</v>
          </cell>
          <cell r="D291" t="str">
            <v>300739</v>
          </cell>
          <cell r="E291" t="str">
            <v>St Leonard's Day Nursery</v>
          </cell>
          <cell r="F291">
            <v>5283</v>
          </cell>
          <cell r="G291">
            <v>585</v>
          </cell>
          <cell r="I291">
            <v>3855</v>
          </cell>
          <cell r="J291">
            <v>630</v>
          </cell>
          <cell r="L291">
            <v>3981</v>
          </cell>
          <cell r="M291">
            <v>495</v>
          </cell>
          <cell r="N291">
            <v>14829</v>
          </cell>
          <cell r="P291">
            <v>4.6100000000000003</v>
          </cell>
          <cell r="Q291">
            <v>68361.69</v>
          </cell>
          <cell r="R291">
            <v>93655.799999999988</v>
          </cell>
          <cell r="S291">
            <v>-25294.109999999986</v>
          </cell>
          <cell r="V291">
            <v>0</v>
          </cell>
          <cell r="Y291">
            <v>0</v>
          </cell>
          <cell r="Z291">
            <v>0</v>
          </cell>
          <cell r="AA291">
            <v>3588</v>
          </cell>
          <cell r="AB291">
            <v>1901.64</v>
          </cell>
          <cell r="AC291">
            <v>0.41000000000000014</v>
          </cell>
          <cell r="AD291">
            <v>2166.0300000000007</v>
          </cell>
          <cell r="AE291">
            <v>239.85000000000008</v>
          </cell>
        </row>
        <row r="292">
          <cell r="B292" t="str">
            <v>31191800</v>
          </cell>
          <cell r="D292" t="str">
            <v>300917</v>
          </cell>
          <cell r="E292" t="str">
            <v>St Luke's Pre School</v>
          </cell>
          <cell r="F292">
            <v>6505.75</v>
          </cell>
          <cell r="G292">
            <v>2236.09</v>
          </cell>
          <cell r="I292">
            <v>4530</v>
          </cell>
          <cell r="J292">
            <v>602</v>
          </cell>
          <cell r="L292">
            <v>4242</v>
          </cell>
          <cell r="M292">
            <v>1154.5</v>
          </cell>
          <cell r="N292">
            <v>19270.34</v>
          </cell>
          <cell r="P292">
            <v>4.21</v>
          </cell>
          <cell r="Q292">
            <v>81128.131399999998</v>
          </cell>
          <cell r="R292">
            <v>77417.16</v>
          </cell>
          <cell r="S292">
            <v>3710.9713999999949</v>
          </cell>
          <cell r="V292">
            <v>0</v>
          </cell>
          <cell r="Y292">
            <v>84</v>
          </cell>
          <cell r="Z292">
            <v>352.8</v>
          </cell>
          <cell r="AA292">
            <v>585</v>
          </cell>
          <cell r="AB292">
            <v>310.05</v>
          </cell>
          <cell r="AC292">
            <v>9.9999999999997868E-3</v>
          </cell>
          <cell r="AD292">
            <v>65.057499999998612</v>
          </cell>
          <cell r="AE292">
            <v>22.360899999999525</v>
          </cell>
        </row>
        <row r="293">
          <cell r="B293" t="str">
            <v>31192000</v>
          </cell>
          <cell r="D293" t="str">
            <v>300732</v>
          </cell>
          <cell r="E293" t="str">
            <v>Stannington Village Pre-School</v>
          </cell>
          <cell r="F293">
            <v>5050.5</v>
          </cell>
          <cell r="G293">
            <v>750.44</v>
          </cell>
          <cell r="I293">
            <v>3192</v>
          </cell>
          <cell r="J293">
            <v>948</v>
          </cell>
          <cell r="L293">
            <v>3510</v>
          </cell>
          <cell r="M293">
            <v>1042.5999999999999</v>
          </cell>
          <cell r="N293">
            <v>14493.54</v>
          </cell>
          <cell r="P293">
            <v>4.2700000000000005</v>
          </cell>
          <cell r="Q293">
            <v>61887.41580000001</v>
          </cell>
          <cell r="R293">
            <v>71967.670000000013</v>
          </cell>
          <cell r="S293">
            <v>-10080.254200000003</v>
          </cell>
          <cell r="V293">
            <v>0</v>
          </cell>
          <cell r="Y293">
            <v>0</v>
          </cell>
          <cell r="Z293">
            <v>0</v>
          </cell>
          <cell r="AA293">
            <v>507</v>
          </cell>
          <cell r="AB293">
            <v>268.71000000000004</v>
          </cell>
          <cell r="AC293">
            <v>7.0000000000000284E-2</v>
          </cell>
          <cell r="AD293">
            <v>353.53500000000145</v>
          </cell>
          <cell r="AE293">
            <v>52.53080000000022</v>
          </cell>
        </row>
        <row r="294">
          <cell r="B294" t="str">
            <v>31192300</v>
          </cell>
          <cell r="D294" t="str">
            <v>300918</v>
          </cell>
          <cell r="E294" t="str">
            <v>Steps Community Nursery</v>
          </cell>
          <cell r="F294">
            <v>8157.5</v>
          </cell>
          <cell r="G294">
            <v>3980.75</v>
          </cell>
          <cell r="I294">
            <v>5009</v>
          </cell>
          <cell r="J294">
            <v>2484</v>
          </cell>
          <cell r="L294">
            <v>5169.25</v>
          </cell>
          <cell r="M294">
            <v>2419.75</v>
          </cell>
          <cell r="N294">
            <v>27220.25</v>
          </cell>
          <cell r="P294">
            <v>4.29</v>
          </cell>
          <cell r="Q294">
            <v>116774.8725</v>
          </cell>
          <cell r="R294">
            <v>135082</v>
          </cell>
          <cell r="S294">
            <v>-18307.127500000002</v>
          </cell>
          <cell r="V294">
            <v>0</v>
          </cell>
          <cell r="Y294">
            <v>0</v>
          </cell>
          <cell r="Z294">
            <v>0</v>
          </cell>
          <cell r="AA294">
            <v>801.75</v>
          </cell>
          <cell r="AB294">
            <v>424.92750000000001</v>
          </cell>
          <cell r="AC294">
            <v>8.9999999999999858E-2</v>
          </cell>
          <cell r="AD294">
            <v>734.17499999999882</v>
          </cell>
          <cell r="AE294">
            <v>358.26749999999942</v>
          </cell>
        </row>
        <row r="295">
          <cell r="B295" t="str">
            <v>31538100</v>
          </cell>
          <cell r="D295" t="str">
            <v>EY216651</v>
          </cell>
          <cell r="E295" t="str">
            <v>Sunflower Children's Centre</v>
          </cell>
          <cell r="F295">
            <v>11505</v>
          </cell>
          <cell r="G295">
            <v>4485</v>
          </cell>
          <cell r="I295">
            <v>9030</v>
          </cell>
          <cell r="J295">
            <v>2685</v>
          </cell>
          <cell r="L295">
            <v>8655</v>
          </cell>
          <cell r="M295">
            <v>3135</v>
          </cell>
          <cell r="N295">
            <v>39495</v>
          </cell>
          <cell r="P295">
            <v>4.37</v>
          </cell>
          <cell r="Q295">
            <v>172593.15</v>
          </cell>
          <cell r="R295">
            <v>235597.69</v>
          </cell>
          <cell r="S295">
            <v>-63004.540000000008</v>
          </cell>
          <cell r="V295">
            <v>0</v>
          </cell>
          <cell r="Y295">
            <v>0</v>
          </cell>
          <cell r="Z295">
            <v>0</v>
          </cell>
          <cell r="AA295">
            <v>3120</v>
          </cell>
          <cell r="AB295">
            <v>1653.6000000000001</v>
          </cell>
          <cell r="AC295">
            <v>0.16999999999999993</v>
          </cell>
          <cell r="AD295">
            <v>1955.8499999999992</v>
          </cell>
          <cell r="AE295">
            <v>762.4499999999997</v>
          </cell>
        </row>
        <row r="296">
          <cell r="B296" t="str">
            <v>37434000</v>
          </cell>
          <cell r="D296" t="str">
            <v>EY260253</v>
          </cell>
          <cell r="E296" t="str">
            <v>Sunny Meadows Nursery</v>
          </cell>
          <cell r="F296">
            <v>19895</v>
          </cell>
          <cell r="G296">
            <v>16229</v>
          </cell>
          <cell r="I296">
            <v>15296</v>
          </cell>
          <cell r="J296">
            <v>12115</v>
          </cell>
          <cell r="L296">
            <v>14361</v>
          </cell>
          <cell r="M296">
            <v>11884</v>
          </cell>
          <cell r="N296">
            <v>89780</v>
          </cell>
          <cell r="P296">
            <v>4.32</v>
          </cell>
          <cell r="Q296">
            <v>387849.60000000003</v>
          </cell>
          <cell r="R296">
            <v>421658.34</v>
          </cell>
          <cell r="S296">
            <v>-33808.739999999991</v>
          </cell>
          <cell r="V296">
            <v>0</v>
          </cell>
          <cell r="Y296">
            <v>0</v>
          </cell>
          <cell r="Z296">
            <v>0</v>
          </cell>
          <cell r="AA296">
            <v>1170</v>
          </cell>
          <cell r="AB296">
            <v>620.1</v>
          </cell>
          <cell r="AC296">
            <v>0.12000000000000011</v>
          </cell>
          <cell r="AD296">
            <v>2387.4000000000019</v>
          </cell>
          <cell r="AE296">
            <v>1947.4800000000018</v>
          </cell>
        </row>
        <row r="297">
          <cell r="B297" t="str">
            <v>38230800</v>
          </cell>
          <cell r="D297" t="str">
            <v>EY280094</v>
          </cell>
          <cell r="E297" t="str">
            <v>Sunshine Day Nursery (Hallamshire)</v>
          </cell>
          <cell r="F297">
            <v>10681</v>
          </cell>
          <cell r="G297">
            <v>5709.17</v>
          </cell>
          <cell r="I297">
            <v>6151</v>
          </cell>
          <cell r="J297">
            <v>2389</v>
          </cell>
          <cell r="L297">
            <v>7251</v>
          </cell>
          <cell r="M297">
            <v>2988</v>
          </cell>
          <cell r="N297">
            <v>35169.17</v>
          </cell>
          <cell r="P297">
            <v>4.3100000000000005</v>
          </cell>
          <cell r="Q297">
            <v>151579.12270000001</v>
          </cell>
          <cell r="R297">
            <v>224400.60020000002</v>
          </cell>
          <cell r="S297">
            <v>-72821.477500000008</v>
          </cell>
          <cell r="V297">
            <v>0</v>
          </cell>
          <cell r="Y297">
            <v>779.5</v>
          </cell>
          <cell r="Z297">
            <v>3273.9</v>
          </cell>
          <cell r="AA297">
            <v>624</v>
          </cell>
          <cell r="AB297">
            <v>330.72</v>
          </cell>
          <cell r="AC297">
            <v>0.11000000000000032</v>
          </cell>
          <cell r="AD297">
            <v>1174.9100000000035</v>
          </cell>
          <cell r="AE297">
            <v>628.0087000000018</v>
          </cell>
        </row>
        <row r="298">
          <cell r="B298" t="str">
            <v>31192400</v>
          </cell>
          <cell r="D298" t="str">
            <v>503524</v>
          </cell>
          <cell r="E298" t="str">
            <v>Sunshine Day Nursery (Northern General Hospital)</v>
          </cell>
          <cell r="F298">
            <v>13735.5</v>
          </cell>
          <cell r="G298">
            <v>8200.48</v>
          </cell>
          <cell r="I298">
            <v>8895</v>
          </cell>
          <cell r="J298">
            <v>5289</v>
          </cell>
          <cell r="L298">
            <v>8253</v>
          </cell>
          <cell r="M298">
            <v>4803.2</v>
          </cell>
          <cell r="N298">
            <v>49176.179999999993</v>
          </cell>
          <cell r="P298">
            <v>4.41</v>
          </cell>
          <cell r="Q298">
            <v>216866.95379999999</v>
          </cell>
          <cell r="R298">
            <v>290540.73000000004</v>
          </cell>
          <cell r="S298">
            <v>-73673.776200000051</v>
          </cell>
          <cell r="V298">
            <v>0</v>
          </cell>
          <cell r="Y298">
            <v>776</v>
          </cell>
          <cell r="Z298">
            <v>3259.2000000000003</v>
          </cell>
          <cell r="AA298">
            <v>3075</v>
          </cell>
          <cell r="AB298">
            <v>1629.75</v>
          </cell>
          <cell r="AC298">
            <v>0.20999999999999996</v>
          </cell>
          <cell r="AD298">
            <v>2884.4549999999995</v>
          </cell>
          <cell r="AE298">
            <v>1722.1007999999997</v>
          </cell>
          <cell r="AF298">
            <v>1</v>
          </cell>
        </row>
        <row r="299">
          <cell r="B299" t="str">
            <v>51524400</v>
          </cell>
          <cell r="D299" t="str">
            <v>EY295674</v>
          </cell>
          <cell r="E299" t="str">
            <v>Sunshine Pre-School (aka Woodthorpe CC)</v>
          </cell>
          <cell r="F299">
            <v>10057.5</v>
          </cell>
          <cell r="G299">
            <v>2352</v>
          </cell>
          <cell r="I299">
            <v>6581</v>
          </cell>
          <cell r="J299">
            <v>1860</v>
          </cell>
          <cell r="L299">
            <v>7180</v>
          </cell>
          <cell r="M299">
            <v>1726</v>
          </cell>
          <cell r="N299">
            <v>29756.5</v>
          </cell>
          <cell r="P299">
            <v>4.58</v>
          </cell>
          <cell r="Q299">
            <v>136284.76999999999</v>
          </cell>
          <cell r="R299">
            <v>163285.81</v>
          </cell>
          <cell r="S299">
            <v>-27001.040000000008</v>
          </cell>
          <cell r="V299">
            <v>0</v>
          </cell>
          <cell r="Y299">
            <v>578.5</v>
          </cell>
          <cell r="Z299">
            <v>2429.7000000000003</v>
          </cell>
          <cell r="AA299">
            <v>5467.5</v>
          </cell>
          <cell r="AB299">
            <v>2897.7750000000001</v>
          </cell>
          <cell r="AC299">
            <v>0.37999999999999989</v>
          </cell>
          <cell r="AD299">
            <v>3821.849999999999</v>
          </cell>
          <cell r="AE299">
            <v>893.75999999999976</v>
          </cell>
        </row>
        <row r="300">
          <cell r="B300" t="str">
            <v>31192500</v>
          </cell>
          <cell r="D300" t="str">
            <v>EY349210</v>
          </cell>
          <cell r="E300" t="str">
            <v>Teddies Nursery @ Bright Horizons</v>
          </cell>
          <cell r="F300">
            <v>13738.1</v>
          </cell>
          <cell r="G300">
            <v>8365.9</v>
          </cell>
          <cell r="I300">
            <v>8110</v>
          </cell>
          <cell r="J300">
            <v>5688</v>
          </cell>
          <cell r="L300">
            <v>7604.7</v>
          </cell>
          <cell r="M300">
            <v>5133</v>
          </cell>
          <cell r="N300">
            <v>48639.7</v>
          </cell>
          <cell r="P300">
            <v>4.2300000000000004</v>
          </cell>
          <cell r="Q300">
            <v>205745.93100000001</v>
          </cell>
          <cell r="R300">
            <v>255691.26</v>
          </cell>
          <cell r="S300">
            <v>-49945.328999999998</v>
          </cell>
          <cell r="V300">
            <v>0</v>
          </cell>
          <cell r="Y300">
            <v>0</v>
          </cell>
          <cell r="Z300">
            <v>0</v>
          </cell>
          <cell r="AA300">
            <v>575.80000000000007</v>
          </cell>
          <cell r="AB300">
            <v>305.17400000000004</v>
          </cell>
          <cell r="AC300">
            <v>3.0000000000000249E-2</v>
          </cell>
          <cell r="AD300">
            <v>412.14300000000344</v>
          </cell>
          <cell r="AE300">
            <v>250.97700000000208</v>
          </cell>
        </row>
        <row r="301">
          <cell r="B301" t="str">
            <v>31187000</v>
          </cell>
          <cell r="D301" t="str">
            <v>EY286707</v>
          </cell>
          <cell r="E301" t="str">
            <v>The Garden House Nursery</v>
          </cell>
          <cell r="F301">
            <v>12798.08</v>
          </cell>
          <cell r="G301">
            <v>8213.99</v>
          </cell>
          <cell r="I301">
            <v>6300</v>
          </cell>
          <cell r="J301">
            <v>3080</v>
          </cell>
          <cell r="L301">
            <v>5714.51</v>
          </cell>
          <cell r="M301">
            <v>3932.06</v>
          </cell>
          <cell r="N301">
            <v>40038.639999999999</v>
          </cell>
          <cell r="P301">
            <v>4.21</v>
          </cell>
          <cell r="Q301">
            <v>168562.67439999999</v>
          </cell>
          <cell r="R301">
            <v>176198.75999999998</v>
          </cell>
          <cell r="S301">
            <v>-7636.0855999999912</v>
          </cell>
          <cell r="V301">
            <v>0</v>
          </cell>
          <cell r="Y301">
            <v>0</v>
          </cell>
          <cell r="Z301">
            <v>0</v>
          </cell>
          <cell r="AA301">
            <v>214.79</v>
          </cell>
          <cell r="AB301">
            <v>113.8387</v>
          </cell>
          <cell r="AC301">
            <v>9.9999999999997868E-3</v>
          </cell>
          <cell r="AD301">
            <v>127.98079999999727</v>
          </cell>
          <cell r="AE301">
            <v>82.139899999998249</v>
          </cell>
        </row>
        <row r="302">
          <cell r="B302" t="str">
            <v>47718600</v>
          </cell>
          <cell r="D302" t="str">
            <v>EY551207</v>
          </cell>
          <cell r="E302" t="str">
            <v>The Little School House Nursery</v>
          </cell>
          <cell r="F302">
            <v>8097.75</v>
          </cell>
          <cell r="G302">
            <v>4767.25</v>
          </cell>
          <cell r="I302">
            <v>6154</v>
          </cell>
          <cell r="J302">
            <v>3909</v>
          </cell>
          <cell r="L302">
            <v>6245.5</v>
          </cell>
          <cell r="M302">
            <v>3852</v>
          </cell>
          <cell r="N302">
            <v>33025.5</v>
          </cell>
          <cell r="P302">
            <v>4.32</v>
          </cell>
          <cell r="Q302">
            <v>142670.16</v>
          </cell>
          <cell r="R302">
            <v>130428.27000000002</v>
          </cell>
          <cell r="S302">
            <v>12241.889999999985</v>
          </cell>
          <cell r="V302">
            <v>0</v>
          </cell>
          <cell r="Y302">
            <v>0</v>
          </cell>
          <cell r="Z302">
            <v>0</v>
          </cell>
          <cell r="AA302">
            <v>975</v>
          </cell>
          <cell r="AB302">
            <v>516.75</v>
          </cell>
          <cell r="AC302">
            <v>0.12000000000000011</v>
          </cell>
          <cell r="AD302">
            <v>971.73000000000081</v>
          </cell>
          <cell r="AE302">
            <v>572.0700000000005</v>
          </cell>
        </row>
        <row r="303">
          <cell r="B303" t="str">
            <v>64244200</v>
          </cell>
          <cell r="D303" t="str">
            <v>EY541394</v>
          </cell>
          <cell r="E303" t="str">
            <v>The Nest Nursery</v>
          </cell>
          <cell r="F303">
            <v>5788.28</v>
          </cell>
          <cell r="G303">
            <v>4562.96</v>
          </cell>
          <cell r="I303">
            <v>3445</v>
          </cell>
          <cell r="J303">
            <v>2283</v>
          </cell>
          <cell r="L303">
            <v>4090.4</v>
          </cell>
          <cell r="M303">
            <v>2660.56</v>
          </cell>
          <cell r="N303">
            <v>22830.2</v>
          </cell>
          <cell r="P303">
            <v>4.21</v>
          </cell>
          <cell r="Q303">
            <v>96115.142000000007</v>
          </cell>
          <cell r="R303">
            <v>87803.76</v>
          </cell>
          <cell r="S303">
            <v>8311.3820000000123</v>
          </cell>
          <cell r="V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9.9999999999997868E-3</v>
          </cell>
          <cell r="AD303">
            <v>57.882799999998767</v>
          </cell>
          <cell r="AE303">
            <v>45.62959999999903</v>
          </cell>
        </row>
        <row r="304">
          <cell r="B304" t="str">
            <v>31189500</v>
          </cell>
          <cell r="D304" t="str">
            <v>300795</v>
          </cell>
          <cell r="E304" t="str">
            <v>The Psalter Lane Nursery (previously The Montessori Nursery)</v>
          </cell>
          <cell r="F304">
            <v>5121.5</v>
          </cell>
          <cell r="G304">
            <v>702</v>
          </cell>
          <cell r="I304">
            <v>3855</v>
          </cell>
          <cell r="J304">
            <v>528</v>
          </cell>
          <cell r="L304">
            <v>4446</v>
          </cell>
          <cell r="M304">
            <v>573</v>
          </cell>
          <cell r="N304">
            <v>15225.5</v>
          </cell>
          <cell r="P304">
            <v>4.29</v>
          </cell>
          <cell r="Q304">
            <v>65317.395000000004</v>
          </cell>
          <cell r="R304">
            <v>93739.709999999992</v>
          </cell>
          <cell r="S304">
            <v>-28422.314999999988</v>
          </cell>
          <cell r="V304">
            <v>0</v>
          </cell>
          <cell r="Y304">
            <v>0</v>
          </cell>
          <cell r="Z304">
            <v>0</v>
          </cell>
          <cell r="AA304">
            <v>1137.5</v>
          </cell>
          <cell r="AB304">
            <v>602.875</v>
          </cell>
          <cell r="AC304">
            <v>8.9999999999999858E-2</v>
          </cell>
          <cell r="AD304">
            <v>460.93499999999926</v>
          </cell>
          <cell r="AE304">
            <v>63.1799999999999</v>
          </cell>
        </row>
        <row r="305">
          <cell r="B305" t="str">
            <v>31192700</v>
          </cell>
          <cell r="D305" t="str">
            <v>300911</v>
          </cell>
          <cell r="E305" t="str">
            <v>The Old School House Nursery</v>
          </cell>
          <cell r="F305">
            <v>21618</v>
          </cell>
          <cell r="G305">
            <v>11833.74</v>
          </cell>
          <cell r="I305">
            <v>10391</v>
          </cell>
          <cell r="J305">
            <v>5092</v>
          </cell>
          <cell r="L305">
            <v>11619.2</v>
          </cell>
          <cell r="M305">
            <v>5784.2</v>
          </cell>
          <cell r="N305">
            <v>66338.14</v>
          </cell>
          <cell r="P305">
            <v>4.2</v>
          </cell>
          <cell r="Q305">
            <v>278620.18800000002</v>
          </cell>
          <cell r="R305">
            <v>295173.38799999998</v>
          </cell>
          <cell r="S305">
            <v>-16553.199999999953</v>
          </cell>
          <cell r="V305">
            <v>0</v>
          </cell>
          <cell r="Y305">
            <v>140.19999999999999</v>
          </cell>
          <cell r="Z305">
            <v>588.84</v>
          </cell>
          <cell r="AA305">
            <v>546</v>
          </cell>
          <cell r="AB305">
            <v>289.38</v>
          </cell>
          <cell r="AC305">
            <v>0</v>
          </cell>
          <cell r="AD305">
            <v>0</v>
          </cell>
          <cell r="AE305">
            <v>0</v>
          </cell>
        </row>
        <row r="306">
          <cell r="B306" t="str">
            <v>51415700</v>
          </cell>
          <cell r="D306" t="str">
            <v>EY388669</v>
          </cell>
          <cell r="E306" t="str">
            <v>The Old School House Nursery School (Endcliffe)</v>
          </cell>
          <cell r="F306">
            <v>12815.58</v>
          </cell>
          <cell r="G306">
            <v>9012.9600000000009</v>
          </cell>
          <cell r="I306">
            <v>6683</v>
          </cell>
          <cell r="J306">
            <v>3409</v>
          </cell>
          <cell r="L306">
            <v>6250.2</v>
          </cell>
          <cell r="M306">
            <v>3936</v>
          </cell>
          <cell r="N306">
            <v>42106.74</v>
          </cell>
          <cell r="P306">
            <v>4.21</v>
          </cell>
          <cell r="Q306">
            <v>177269.37539999999</v>
          </cell>
          <cell r="R306">
            <v>204067.106</v>
          </cell>
          <cell r="S306">
            <v>-26797.73060000001</v>
          </cell>
          <cell r="V306">
            <v>0</v>
          </cell>
          <cell r="Y306">
            <v>276</v>
          </cell>
          <cell r="Z306">
            <v>1159.2</v>
          </cell>
          <cell r="AA306">
            <v>459.6</v>
          </cell>
          <cell r="AB306">
            <v>243.58800000000002</v>
          </cell>
          <cell r="AC306">
            <v>9.9999999999997868E-3</v>
          </cell>
          <cell r="AD306">
            <v>128.15579999999727</v>
          </cell>
          <cell r="AE306">
            <v>90.129599999998092</v>
          </cell>
        </row>
        <row r="307">
          <cell r="B307" t="str">
            <v>36517600</v>
          </cell>
          <cell r="D307" t="str">
            <v>EY304460</v>
          </cell>
          <cell r="E307" t="str">
            <v>Tiddlywinks Children's Centre</v>
          </cell>
          <cell r="F307">
            <v>13363</v>
          </cell>
          <cell r="G307">
            <v>3553</v>
          </cell>
          <cell r="I307">
            <v>8940</v>
          </cell>
          <cell r="J307">
            <v>1485</v>
          </cell>
          <cell r="L307">
            <v>8690</v>
          </cell>
          <cell r="M307">
            <v>1595</v>
          </cell>
          <cell r="N307">
            <v>37626</v>
          </cell>
          <cell r="P307">
            <v>4.62</v>
          </cell>
          <cell r="Q307">
            <v>173832.12</v>
          </cell>
          <cell r="R307">
            <v>176083.28</v>
          </cell>
          <cell r="S307">
            <v>-2251.1600000000035</v>
          </cell>
          <cell r="V307">
            <v>0</v>
          </cell>
          <cell r="Y307">
            <v>0</v>
          </cell>
          <cell r="Z307">
            <v>0</v>
          </cell>
          <cell r="AA307">
            <v>7457</v>
          </cell>
          <cell r="AB307">
            <v>3952.21</v>
          </cell>
          <cell r="AC307">
            <v>0.41999999999999993</v>
          </cell>
          <cell r="AD307">
            <v>5612.4599999999991</v>
          </cell>
          <cell r="AE307">
            <v>1492.2599999999998</v>
          </cell>
        </row>
        <row r="308">
          <cell r="B308" t="str">
            <v>46451000</v>
          </cell>
          <cell r="D308" t="str">
            <v>EY543840</v>
          </cell>
          <cell r="E308" t="str">
            <v>Toybox Nursery</v>
          </cell>
          <cell r="F308">
            <v>5667</v>
          </cell>
          <cell r="G308">
            <v>3613</v>
          </cell>
          <cell r="I308">
            <v>3951</v>
          </cell>
          <cell r="J308">
            <v>2296</v>
          </cell>
          <cell r="L308">
            <v>4169</v>
          </cell>
          <cell r="M308">
            <v>1969</v>
          </cell>
          <cell r="N308">
            <v>21665</v>
          </cell>
          <cell r="P308">
            <v>4.4400000000000004</v>
          </cell>
          <cell r="Q308">
            <v>96192.6</v>
          </cell>
          <cell r="R308">
            <v>101127.07</v>
          </cell>
          <cell r="S308">
            <v>-4934.4700000000012</v>
          </cell>
          <cell r="V308">
            <v>0</v>
          </cell>
          <cell r="Y308">
            <v>0</v>
          </cell>
          <cell r="Z308">
            <v>0</v>
          </cell>
          <cell r="AA308">
            <v>1755</v>
          </cell>
          <cell r="AB308">
            <v>930.15000000000009</v>
          </cell>
          <cell r="AC308">
            <v>0.24000000000000021</v>
          </cell>
          <cell r="AD308">
            <v>1360.0800000000013</v>
          </cell>
          <cell r="AE308">
            <v>867.1200000000008</v>
          </cell>
        </row>
        <row r="309">
          <cell r="B309" t="str">
            <v>48460400</v>
          </cell>
          <cell r="D309" t="str">
            <v>EY353978</v>
          </cell>
          <cell r="E309" t="str">
            <v>Twinkles Day Nursery</v>
          </cell>
          <cell r="F309">
            <v>5070</v>
          </cell>
          <cell r="G309">
            <v>1170</v>
          </cell>
          <cell r="I309">
            <v>2460</v>
          </cell>
          <cell r="J309">
            <v>420</v>
          </cell>
          <cell r="L309">
            <v>3105</v>
          </cell>
          <cell r="M309">
            <v>990</v>
          </cell>
          <cell r="N309">
            <v>13215</v>
          </cell>
          <cell r="P309">
            <v>4.45</v>
          </cell>
          <cell r="Q309">
            <v>58806.75</v>
          </cell>
          <cell r="R309">
            <v>46784.46</v>
          </cell>
          <cell r="S309">
            <v>12022.29</v>
          </cell>
          <cell r="V309">
            <v>0</v>
          </cell>
          <cell r="Y309">
            <v>0</v>
          </cell>
          <cell r="Z309">
            <v>0</v>
          </cell>
          <cell r="AA309">
            <v>3315</v>
          </cell>
          <cell r="AB309">
            <v>1756.95</v>
          </cell>
          <cell r="AC309">
            <v>0.25</v>
          </cell>
          <cell r="AD309">
            <v>1267.5</v>
          </cell>
          <cell r="AE309">
            <v>292.5</v>
          </cell>
        </row>
        <row r="310">
          <cell r="B310" t="str">
            <v>70639500</v>
          </cell>
          <cell r="E310" t="str">
            <v>Twinkle Star Nursery</v>
          </cell>
          <cell r="F310">
            <v>390</v>
          </cell>
          <cell r="G310">
            <v>0</v>
          </cell>
          <cell r="I310">
            <v>0</v>
          </cell>
          <cell r="J310">
            <v>0</v>
          </cell>
          <cell r="L310">
            <v>150</v>
          </cell>
          <cell r="M310">
            <v>0</v>
          </cell>
          <cell r="N310">
            <v>540</v>
          </cell>
          <cell r="P310">
            <v>4.2</v>
          </cell>
          <cell r="Q310">
            <v>2268</v>
          </cell>
          <cell r="R310">
            <v>0</v>
          </cell>
          <cell r="S310">
            <v>2268</v>
          </cell>
          <cell r="V310">
            <v>0</v>
          </cell>
          <cell r="Y310">
            <v>0</v>
          </cell>
          <cell r="Z310">
            <v>0</v>
          </cell>
          <cell r="AA310">
            <v>195</v>
          </cell>
          <cell r="AB310">
            <v>103.35000000000001</v>
          </cell>
          <cell r="AC310">
            <v>0</v>
          </cell>
          <cell r="AD310">
            <v>0</v>
          </cell>
          <cell r="AE310">
            <v>0</v>
          </cell>
        </row>
        <row r="311">
          <cell r="B311" t="str">
            <v>62519600</v>
          </cell>
          <cell r="D311" t="str">
            <v>EY484870</v>
          </cell>
          <cell r="E311" t="str">
            <v>UK Kidz</v>
          </cell>
          <cell r="F311">
            <v>780</v>
          </cell>
          <cell r="G311">
            <v>0</v>
          </cell>
          <cell r="I311">
            <v>1290</v>
          </cell>
          <cell r="J311">
            <v>0</v>
          </cell>
          <cell r="L311">
            <v>660</v>
          </cell>
          <cell r="M311">
            <v>0</v>
          </cell>
          <cell r="N311">
            <v>2730</v>
          </cell>
          <cell r="P311">
            <v>4.62</v>
          </cell>
          <cell r="Q311">
            <v>12612.6</v>
          </cell>
          <cell r="R311">
            <v>23829.54</v>
          </cell>
          <cell r="S311">
            <v>-11216.94</v>
          </cell>
          <cell r="V311">
            <v>0</v>
          </cell>
          <cell r="Y311">
            <v>0</v>
          </cell>
          <cell r="Z311">
            <v>0</v>
          </cell>
          <cell r="AA311">
            <v>390</v>
          </cell>
          <cell r="AB311">
            <v>206.70000000000002</v>
          </cell>
          <cell r="AC311">
            <v>0.41999999999999993</v>
          </cell>
          <cell r="AD311">
            <v>327.59999999999997</v>
          </cell>
          <cell r="AE311">
            <v>0</v>
          </cell>
        </row>
        <row r="312">
          <cell r="B312" t="str">
            <v>31192800</v>
          </cell>
          <cell r="D312" t="str">
            <v>300762</v>
          </cell>
          <cell r="E312" t="str">
            <v>University of Sheffield Nursery</v>
          </cell>
          <cell r="F312">
            <v>7035</v>
          </cell>
          <cell r="G312">
            <v>2148.75</v>
          </cell>
          <cell r="I312">
            <v>6300</v>
          </cell>
          <cell r="J312">
            <v>2012</v>
          </cell>
          <cell r="L312">
            <v>5924</v>
          </cell>
          <cell r="M312">
            <v>2010</v>
          </cell>
          <cell r="N312">
            <v>25429.75</v>
          </cell>
          <cell r="P312">
            <v>4.3500000000000005</v>
          </cell>
          <cell r="Q312">
            <v>110619.41250000002</v>
          </cell>
          <cell r="R312">
            <v>131862.15000000002</v>
          </cell>
          <cell r="S312">
            <v>-21242.737500000003</v>
          </cell>
          <cell r="V312">
            <v>0</v>
          </cell>
          <cell r="Y312">
            <v>0</v>
          </cell>
          <cell r="Z312">
            <v>0</v>
          </cell>
          <cell r="AA312">
            <v>540</v>
          </cell>
          <cell r="AB312">
            <v>286.2</v>
          </cell>
          <cell r="AC312">
            <v>0.15000000000000036</v>
          </cell>
          <cell r="AD312">
            <v>1055.2500000000025</v>
          </cell>
          <cell r="AE312">
            <v>322.31250000000074</v>
          </cell>
        </row>
        <row r="313">
          <cell r="B313" t="str">
            <v>63643000</v>
          </cell>
          <cell r="D313" t="str">
            <v>EY501481</v>
          </cell>
          <cell r="E313" t="str">
            <v>Upsadaisy Ltd</v>
          </cell>
          <cell r="F313">
            <v>15016.5</v>
          </cell>
          <cell r="G313">
            <v>6884</v>
          </cell>
          <cell r="I313">
            <v>7660</v>
          </cell>
          <cell r="J313">
            <v>2899</v>
          </cell>
          <cell r="L313">
            <v>8691</v>
          </cell>
          <cell r="M313">
            <v>3016</v>
          </cell>
          <cell r="N313">
            <v>44166.5</v>
          </cell>
          <cell r="P313">
            <v>4.62</v>
          </cell>
          <cell r="Q313">
            <v>204049.23</v>
          </cell>
          <cell r="R313">
            <v>256162.39</v>
          </cell>
          <cell r="S313">
            <v>-52113.16</v>
          </cell>
          <cell r="V313">
            <v>90</v>
          </cell>
          <cell r="W313">
            <v>4.53</v>
          </cell>
          <cell r="X313">
            <v>407.70000000000005</v>
          </cell>
          <cell r="Y313">
            <v>442</v>
          </cell>
          <cell r="Z313">
            <v>1856.4</v>
          </cell>
          <cell r="AA313">
            <v>5695</v>
          </cell>
          <cell r="AB313">
            <v>3018.3500000000004</v>
          </cell>
          <cell r="AC313">
            <v>0.41999999999999993</v>
          </cell>
          <cell r="AD313">
            <v>6306.9299999999994</v>
          </cell>
          <cell r="AE313">
            <v>2891.2799999999993</v>
          </cell>
          <cell r="AF313">
            <v>2</v>
          </cell>
        </row>
        <row r="314">
          <cell r="B314" t="str">
            <v>31877700</v>
          </cell>
          <cell r="D314" t="str">
            <v>EY367292</v>
          </cell>
          <cell r="E314" t="str">
            <v>Watoto Pre-School</v>
          </cell>
          <cell r="F314">
            <v>9750</v>
          </cell>
          <cell r="G314">
            <v>429</v>
          </cell>
          <cell r="I314">
            <v>7155</v>
          </cell>
          <cell r="J314">
            <v>630</v>
          </cell>
          <cell r="L314">
            <v>7878</v>
          </cell>
          <cell r="M314">
            <v>495</v>
          </cell>
          <cell r="N314">
            <v>26337</v>
          </cell>
          <cell r="P314">
            <v>4.6000000000000005</v>
          </cell>
          <cell r="Q314">
            <v>121150.20000000001</v>
          </cell>
          <cell r="R314">
            <v>115363.95000000001</v>
          </cell>
          <cell r="S314">
            <v>5786.25</v>
          </cell>
          <cell r="V314">
            <v>0</v>
          </cell>
          <cell r="Y314">
            <v>0</v>
          </cell>
          <cell r="Z314">
            <v>0</v>
          </cell>
          <cell r="AA314">
            <v>5070</v>
          </cell>
          <cell r="AB314">
            <v>2687.1</v>
          </cell>
          <cell r="AC314">
            <v>0.40000000000000036</v>
          </cell>
          <cell r="AD314">
            <v>3900.0000000000036</v>
          </cell>
          <cell r="AE314">
            <v>171.60000000000016</v>
          </cell>
        </row>
        <row r="315">
          <cell r="B315" t="str">
            <v>31192900</v>
          </cell>
          <cell r="D315" t="str">
            <v>ISC12566</v>
          </cell>
          <cell r="E315" t="str">
            <v>Westbourne Pre School</v>
          </cell>
          <cell r="F315">
            <v>6351</v>
          </cell>
          <cell r="G315">
            <v>1235</v>
          </cell>
          <cell r="I315">
            <v>4275</v>
          </cell>
          <cell r="J315">
            <v>1590</v>
          </cell>
          <cell r="L315">
            <v>4296</v>
          </cell>
          <cell r="M315">
            <v>1375</v>
          </cell>
          <cell r="N315">
            <v>19122</v>
          </cell>
          <cell r="P315">
            <v>4.25</v>
          </cell>
          <cell r="Q315">
            <v>81268.5</v>
          </cell>
          <cell r="R315">
            <v>96602.5</v>
          </cell>
          <cell r="S315">
            <v>-15334</v>
          </cell>
          <cell r="V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4.9999999999999822E-2</v>
          </cell>
          <cell r="AD315">
            <v>317.54999999999887</v>
          </cell>
          <cell r="AE315">
            <v>61.74999999999978</v>
          </cell>
        </row>
        <row r="316">
          <cell r="B316" t="str">
            <v>59641400</v>
          </cell>
          <cell r="D316" t="str">
            <v>EY486454</v>
          </cell>
          <cell r="E316" t="str">
            <v>Wild About Play Woodland Kindergarten</v>
          </cell>
          <cell r="F316">
            <v>6734</v>
          </cell>
          <cell r="G316">
            <v>2775.5</v>
          </cell>
          <cell r="I316">
            <v>6133</v>
          </cell>
          <cell r="J316">
            <v>2143</v>
          </cell>
          <cell r="L316">
            <v>5748.85</v>
          </cell>
          <cell r="M316">
            <v>1848</v>
          </cell>
          <cell r="N316">
            <v>25382.35</v>
          </cell>
          <cell r="P316">
            <v>4.28</v>
          </cell>
          <cell r="Q316">
            <v>108636.458</v>
          </cell>
          <cell r="R316">
            <v>104648.005</v>
          </cell>
          <cell r="S316">
            <v>3988.4529999999941</v>
          </cell>
          <cell r="V316">
            <v>-44</v>
          </cell>
          <cell r="W316">
            <v>4.18</v>
          </cell>
          <cell r="X316">
            <v>-183.92</v>
          </cell>
          <cell r="Y316">
            <v>0</v>
          </cell>
          <cell r="Z316">
            <v>0</v>
          </cell>
          <cell r="AA316">
            <v>708.5</v>
          </cell>
          <cell r="AB316">
            <v>375.505</v>
          </cell>
          <cell r="AC316">
            <v>8.0000000000000071E-2</v>
          </cell>
          <cell r="AD316">
            <v>538.72000000000048</v>
          </cell>
          <cell r="AE316">
            <v>222.04000000000019</v>
          </cell>
        </row>
        <row r="317">
          <cell r="B317" t="str">
            <v>31193100</v>
          </cell>
          <cell r="D317" t="str">
            <v>EY441272</v>
          </cell>
          <cell r="E317" t="str">
            <v>Woodhouse Nursery</v>
          </cell>
          <cell r="F317">
            <v>9184.66</v>
          </cell>
          <cell r="G317">
            <v>3837.5</v>
          </cell>
          <cell r="I317">
            <v>6687</v>
          </cell>
          <cell r="J317">
            <v>3239</v>
          </cell>
          <cell r="L317">
            <v>6578</v>
          </cell>
          <cell r="M317">
            <v>2953.5</v>
          </cell>
          <cell r="N317">
            <v>32479.66</v>
          </cell>
          <cell r="P317">
            <v>4.4000000000000004</v>
          </cell>
          <cell r="Q317">
            <v>142910.50400000002</v>
          </cell>
          <cell r="R317">
            <v>149320.54500000001</v>
          </cell>
          <cell r="S317">
            <v>-6410.0409999999974</v>
          </cell>
          <cell r="V317">
            <v>0</v>
          </cell>
          <cell r="Y317">
            <v>0</v>
          </cell>
          <cell r="Z317">
            <v>0</v>
          </cell>
          <cell r="AA317">
            <v>2909.66</v>
          </cell>
          <cell r="AB317">
            <v>1542.1197999999999</v>
          </cell>
          <cell r="AC317">
            <v>0.20000000000000018</v>
          </cell>
          <cell r="AD317">
            <v>1836.9320000000016</v>
          </cell>
          <cell r="AE317">
            <v>767.50000000000068</v>
          </cell>
        </row>
        <row r="318">
          <cell r="B318" t="str">
            <v>31193200</v>
          </cell>
          <cell r="D318" t="str">
            <v>EY479128</v>
          </cell>
          <cell r="E318" t="str">
            <v>Woodlands Pre-School Nursery</v>
          </cell>
          <cell r="F318">
            <v>7078.5</v>
          </cell>
          <cell r="G318">
            <v>3565.25</v>
          </cell>
          <cell r="I318">
            <v>4722</v>
          </cell>
          <cell r="J318">
            <v>2137</v>
          </cell>
          <cell r="L318">
            <v>5164.5</v>
          </cell>
          <cell r="M318">
            <v>2558.75</v>
          </cell>
          <cell r="N318">
            <v>25226</v>
          </cell>
          <cell r="P318">
            <v>4.26</v>
          </cell>
          <cell r="Q318">
            <v>107462.76</v>
          </cell>
          <cell r="R318">
            <v>113203.855</v>
          </cell>
          <cell r="S318">
            <v>-5741.0950000000012</v>
          </cell>
          <cell r="V318">
            <v>0</v>
          </cell>
          <cell r="Y318">
            <v>0</v>
          </cell>
          <cell r="Z318">
            <v>0</v>
          </cell>
          <cell r="AA318">
            <v>390</v>
          </cell>
          <cell r="AB318">
            <v>206.70000000000002</v>
          </cell>
          <cell r="AC318">
            <v>5.9999999999999609E-2</v>
          </cell>
          <cell r="AD318">
            <v>424.70999999999725</v>
          </cell>
          <cell r="AE318">
            <v>213.9149999999986</v>
          </cell>
        </row>
        <row r="319">
          <cell r="B319" t="str">
            <v>49283700</v>
          </cell>
          <cell r="D319" t="str">
            <v>EY376090</v>
          </cell>
          <cell r="E319" t="str">
            <v>Wisewood Community Pre School</v>
          </cell>
          <cell r="F319">
            <v>3900</v>
          </cell>
          <cell r="G319">
            <v>585</v>
          </cell>
          <cell r="I319">
            <v>2730</v>
          </cell>
          <cell r="J319">
            <v>420</v>
          </cell>
          <cell r="L319">
            <v>2772</v>
          </cell>
          <cell r="M319">
            <v>330</v>
          </cell>
          <cell r="N319">
            <v>10737</v>
          </cell>
          <cell r="P319">
            <v>4.3100000000000005</v>
          </cell>
          <cell r="Q319">
            <v>46276.470000000008</v>
          </cell>
          <cell r="R319">
            <v>74317.56</v>
          </cell>
          <cell r="S319">
            <v>-28041.089999999989</v>
          </cell>
          <cell r="V319">
            <v>0</v>
          </cell>
          <cell r="Y319">
            <v>0</v>
          </cell>
          <cell r="Z319">
            <v>0</v>
          </cell>
          <cell r="AA319">
            <v>1950</v>
          </cell>
          <cell r="AB319">
            <v>1033.5</v>
          </cell>
          <cell r="AC319">
            <v>0.11000000000000032</v>
          </cell>
          <cell r="AD319">
            <v>429.00000000000125</v>
          </cell>
          <cell r="AE319">
            <v>64.350000000000193</v>
          </cell>
        </row>
        <row r="320">
          <cell r="B320" t="str">
            <v>31193000</v>
          </cell>
          <cell r="D320" t="str">
            <v>300784</v>
          </cell>
          <cell r="E320" t="str">
            <v>Wizz Kids Pre-School</v>
          </cell>
          <cell r="F320">
            <v>9027.6</v>
          </cell>
          <cell r="G320">
            <v>3949.8</v>
          </cell>
          <cell r="I320">
            <v>6399</v>
          </cell>
          <cell r="J320">
            <v>2298</v>
          </cell>
          <cell r="L320">
            <v>5810</v>
          </cell>
          <cell r="M320">
            <v>2221.7199999999998</v>
          </cell>
          <cell r="N320">
            <v>29706.120000000003</v>
          </cell>
          <cell r="P320">
            <v>4.2</v>
          </cell>
          <cell r="Q320">
            <v>124765.70400000001</v>
          </cell>
          <cell r="R320">
            <v>121181.34</v>
          </cell>
          <cell r="S320">
            <v>3584.3640000000159</v>
          </cell>
          <cell r="V320">
            <v>0</v>
          </cell>
          <cell r="Y320">
            <v>0</v>
          </cell>
          <cell r="Z320">
            <v>0</v>
          </cell>
          <cell r="AA320">
            <v>601.80000000000007</v>
          </cell>
          <cell r="AB320">
            <v>318.95400000000006</v>
          </cell>
          <cell r="AC320">
            <v>0</v>
          </cell>
          <cell r="AD320">
            <v>0</v>
          </cell>
          <cell r="AE320">
            <v>0</v>
          </cell>
        </row>
        <row r="321">
          <cell r="B321" t="str">
            <v>31189600</v>
          </cell>
          <cell r="D321" t="str">
            <v>EY376725</v>
          </cell>
          <cell r="E321" t="str">
            <v>Norton Community Pre-School</v>
          </cell>
          <cell r="F321">
            <v>6086</v>
          </cell>
          <cell r="G321">
            <v>845</v>
          </cell>
          <cell r="I321">
            <v>6048</v>
          </cell>
          <cell r="J321">
            <v>406</v>
          </cell>
          <cell r="L321">
            <v>5097</v>
          </cell>
          <cell r="M321">
            <v>577</v>
          </cell>
          <cell r="N321">
            <v>19059</v>
          </cell>
          <cell r="P321">
            <v>4.3900000000000006</v>
          </cell>
          <cell r="Q321">
            <v>83669.010000000009</v>
          </cell>
          <cell r="R321">
            <v>76603.810000000012</v>
          </cell>
          <cell r="S321">
            <v>7065.1999999999971</v>
          </cell>
          <cell r="V321">
            <v>0</v>
          </cell>
          <cell r="Y321">
            <v>0</v>
          </cell>
          <cell r="Z321">
            <v>0</v>
          </cell>
          <cell r="AA321">
            <v>1884</v>
          </cell>
          <cell r="AB321">
            <v>998.5200000000001</v>
          </cell>
          <cell r="AC321">
            <v>0.19000000000000039</v>
          </cell>
          <cell r="AD321">
            <v>1156.3400000000024</v>
          </cell>
          <cell r="AE321">
            <v>160.55000000000032</v>
          </cell>
        </row>
        <row r="322">
          <cell r="B322" t="str">
            <v>31191600</v>
          </cell>
          <cell r="D322" t="str">
            <v>300711</v>
          </cell>
          <cell r="E322" t="str">
            <v>St Chad's Pre-School</v>
          </cell>
          <cell r="F322">
            <v>3146</v>
          </cell>
          <cell r="G322">
            <v>981.5</v>
          </cell>
          <cell r="I322">
            <v>1729</v>
          </cell>
          <cell r="J322">
            <v>539</v>
          </cell>
          <cell r="L322">
            <v>2455.75</v>
          </cell>
          <cell r="M322">
            <v>561</v>
          </cell>
          <cell r="N322">
            <v>9412.25</v>
          </cell>
          <cell r="P322">
            <v>4.26</v>
          </cell>
          <cell r="Q322">
            <v>40096.184999999998</v>
          </cell>
          <cell r="R322">
            <v>48868.41</v>
          </cell>
          <cell r="S322">
            <v>-8772.2250000000058</v>
          </cell>
          <cell r="V322">
            <v>0</v>
          </cell>
          <cell r="Y322">
            <v>0</v>
          </cell>
          <cell r="Z322">
            <v>0</v>
          </cell>
          <cell r="AA322">
            <v>175.5</v>
          </cell>
          <cell r="AB322">
            <v>93.015000000000001</v>
          </cell>
          <cell r="AC322">
            <v>5.9999999999999609E-2</v>
          </cell>
          <cell r="AD322">
            <v>188.75999999999877</v>
          </cell>
          <cell r="AE322">
            <v>58.889999999999617</v>
          </cell>
        </row>
        <row r="323">
          <cell r="B323" t="str">
            <v>31191900</v>
          </cell>
          <cell r="D323" t="str">
            <v>300781</v>
          </cell>
          <cell r="E323" t="str">
            <v>St Thomas' Church Nursery</v>
          </cell>
          <cell r="F323">
            <v>6880</v>
          </cell>
          <cell r="G323">
            <v>1124</v>
          </cell>
          <cell r="I323">
            <v>5735</v>
          </cell>
          <cell r="J323">
            <v>914</v>
          </cell>
          <cell r="L323">
            <v>5324</v>
          </cell>
          <cell r="M323">
            <v>873</v>
          </cell>
          <cell r="N323">
            <v>20850</v>
          </cell>
          <cell r="P323">
            <v>4.2300000000000004</v>
          </cell>
          <cell r="Q323">
            <v>88195.500000000015</v>
          </cell>
          <cell r="R323">
            <v>92530.231200000009</v>
          </cell>
          <cell r="S323">
            <v>-4334.7311999999947</v>
          </cell>
          <cell r="V323">
            <v>99</v>
          </cell>
          <cell r="W323">
            <v>4.18</v>
          </cell>
          <cell r="X323">
            <v>413.82</v>
          </cell>
          <cell r="Y323">
            <v>173.75</v>
          </cell>
          <cell r="Z323">
            <v>729.75</v>
          </cell>
          <cell r="AA323">
            <v>585</v>
          </cell>
          <cell r="AB323">
            <v>310.05</v>
          </cell>
          <cell r="AC323">
            <v>3.0000000000000249E-2</v>
          </cell>
          <cell r="AD323">
            <v>206.40000000000171</v>
          </cell>
          <cell r="AE323">
            <v>33.720000000000283</v>
          </cell>
        </row>
        <row r="324">
          <cell r="B324" t="str">
            <v>32347900</v>
          </cell>
          <cell r="D324" t="str">
            <v>EY276982</v>
          </cell>
          <cell r="E324" t="str">
            <v>Woodhouse Community Playgroup</v>
          </cell>
          <cell r="F324">
            <v>2895.75</v>
          </cell>
          <cell r="G324">
            <v>344.5</v>
          </cell>
          <cell r="I324">
            <v>2398</v>
          </cell>
          <cell r="J324">
            <v>320</v>
          </cell>
          <cell r="L324">
            <v>1883.75</v>
          </cell>
          <cell r="M324">
            <v>225.5</v>
          </cell>
          <cell r="N324">
            <v>8067.5</v>
          </cell>
          <cell r="P324">
            <v>4.42</v>
          </cell>
          <cell r="Q324">
            <v>35658.35</v>
          </cell>
          <cell r="R324">
            <v>34606.230000000003</v>
          </cell>
          <cell r="S324">
            <v>1052.1199999999953</v>
          </cell>
          <cell r="V324">
            <v>0</v>
          </cell>
          <cell r="Y324">
            <v>0</v>
          </cell>
          <cell r="Z324">
            <v>0</v>
          </cell>
          <cell r="AA324">
            <v>975</v>
          </cell>
          <cell r="AB324">
            <v>516.75</v>
          </cell>
          <cell r="AC324">
            <v>0.21999999999999975</v>
          </cell>
          <cell r="AD324">
            <v>637.06499999999926</v>
          </cell>
          <cell r="AE324">
            <v>75.789999999999921</v>
          </cell>
        </row>
        <row r="325">
          <cell r="B325" t="str">
            <v>0047234000</v>
          </cell>
          <cell r="C325" t="str">
            <v>0047234200000</v>
          </cell>
          <cell r="D325" t="str">
            <v>107085</v>
          </cell>
          <cell r="E325" t="str">
            <v>Angram Bank Primary School</v>
          </cell>
          <cell r="F325">
            <v>7684</v>
          </cell>
          <cell r="G325">
            <v>3266</v>
          </cell>
          <cell r="I325">
            <v>5040</v>
          </cell>
          <cell r="J325">
            <v>2310</v>
          </cell>
          <cell r="L325">
            <v>5940</v>
          </cell>
          <cell r="M325">
            <v>2640</v>
          </cell>
          <cell r="N325">
            <v>26880</v>
          </cell>
          <cell r="P325">
            <v>4.37</v>
          </cell>
          <cell r="Q325">
            <v>117465.60000000001</v>
          </cell>
          <cell r="R325">
            <v>178074.51</v>
          </cell>
          <cell r="S325">
            <v>-60608.91</v>
          </cell>
          <cell r="V325">
            <v>0</v>
          </cell>
          <cell r="Y325">
            <v>0</v>
          </cell>
          <cell r="Z325">
            <v>0</v>
          </cell>
          <cell r="AA325">
            <v>2730</v>
          </cell>
          <cell r="AB325">
            <v>1446.9</v>
          </cell>
          <cell r="AC325">
            <v>0.16999999999999993</v>
          </cell>
          <cell r="AD325">
            <v>1306.2799999999995</v>
          </cell>
          <cell r="AE325">
            <v>555.2199999999998</v>
          </cell>
        </row>
        <row r="326">
          <cell r="B326" t="str">
            <v>00072343</v>
          </cell>
          <cell r="C326" t="str">
            <v>0047234300000</v>
          </cell>
          <cell r="D326" t="str">
            <v>107086</v>
          </cell>
          <cell r="E326" t="str">
            <v>Anns Grove Primary School</v>
          </cell>
          <cell r="F326">
            <v>7605</v>
          </cell>
          <cell r="G326">
            <v>1040</v>
          </cell>
          <cell r="I326">
            <v>5625</v>
          </cell>
          <cell r="J326">
            <v>1120</v>
          </cell>
          <cell r="L326">
            <v>6270</v>
          </cell>
          <cell r="M326">
            <v>1023</v>
          </cell>
          <cell r="N326">
            <v>22683</v>
          </cell>
          <cell r="P326">
            <v>4.5600000000000005</v>
          </cell>
          <cell r="Q326">
            <v>103434.48000000001</v>
          </cell>
          <cell r="R326">
            <v>109858.38</v>
          </cell>
          <cell r="S326">
            <v>-6423.8999999999942</v>
          </cell>
          <cell r="V326">
            <v>0</v>
          </cell>
          <cell r="Y326">
            <v>0</v>
          </cell>
          <cell r="Z326">
            <v>0</v>
          </cell>
          <cell r="AA326">
            <v>2730</v>
          </cell>
          <cell r="AB326">
            <v>1446.9</v>
          </cell>
          <cell r="AC326">
            <v>0.36000000000000032</v>
          </cell>
          <cell r="AD326">
            <v>2737.8000000000025</v>
          </cell>
          <cell r="AE326">
            <v>374.40000000000032</v>
          </cell>
        </row>
        <row r="327">
          <cell r="B327" t="str">
            <v>00073429</v>
          </cell>
          <cell r="C327" t="str">
            <v>0047342900000</v>
          </cell>
          <cell r="D327" t="str">
            <v>133994</v>
          </cell>
          <cell r="E327" t="str">
            <v>Arbourthorne Community Primary</v>
          </cell>
          <cell r="F327">
            <v>10842</v>
          </cell>
          <cell r="G327">
            <v>2067</v>
          </cell>
          <cell r="I327">
            <v>7980</v>
          </cell>
          <cell r="J327">
            <v>1470</v>
          </cell>
          <cell r="L327">
            <v>8700</v>
          </cell>
          <cell r="M327">
            <v>1914</v>
          </cell>
          <cell r="N327">
            <v>32973</v>
          </cell>
          <cell r="P327">
            <v>4.63</v>
          </cell>
          <cell r="Q327">
            <v>152664.99</v>
          </cell>
          <cell r="R327">
            <v>167446.15</v>
          </cell>
          <cell r="S327">
            <v>-14781.160000000003</v>
          </cell>
          <cell r="V327">
            <v>0</v>
          </cell>
          <cell r="Y327">
            <v>221.79999999999998</v>
          </cell>
          <cell r="Z327">
            <v>931.56</v>
          </cell>
          <cell r="AA327">
            <v>6045</v>
          </cell>
          <cell r="AB327">
            <v>3203.8500000000004</v>
          </cell>
          <cell r="AC327">
            <v>0.42999999999999972</v>
          </cell>
          <cell r="AD327">
            <v>4662.0599999999968</v>
          </cell>
          <cell r="AE327">
            <v>888.80999999999938</v>
          </cell>
        </row>
        <row r="328">
          <cell r="B328" t="str">
            <v>00072281</v>
          </cell>
          <cell r="C328" t="str">
            <v>0047228100000</v>
          </cell>
          <cell r="D328" t="str">
            <v>107047</v>
          </cell>
          <cell r="E328" t="str">
            <v>Ballifield Primary School</v>
          </cell>
          <cell r="F328">
            <v>11427</v>
          </cell>
          <cell r="G328">
            <v>3159</v>
          </cell>
          <cell r="I328">
            <v>9417</v>
          </cell>
          <cell r="J328">
            <v>2772</v>
          </cell>
          <cell r="L328">
            <v>8934</v>
          </cell>
          <cell r="M328">
            <v>2826</v>
          </cell>
          <cell r="N328">
            <v>38535</v>
          </cell>
          <cell r="P328">
            <v>4.38</v>
          </cell>
          <cell r="Q328">
            <v>168783.3</v>
          </cell>
          <cell r="R328">
            <v>141678</v>
          </cell>
          <cell r="S328">
            <v>27105.299999999988</v>
          </cell>
          <cell r="V328">
            <v>0</v>
          </cell>
          <cell r="Y328">
            <v>160</v>
          </cell>
          <cell r="Z328">
            <v>672</v>
          </cell>
          <cell r="AA328">
            <v>975</v>
          </cell>
          <cell r="AB328">
            <v>516.75</v>
          </cell>
          <cell r="AC328">
            <v>0.17999999999999972</v>
          </cell>
          <cell r="AD328">
            <v>2056.8599999999969</v>
          </cell>
          <cell r="AE328">
            <v>568.6199999999991</v>
          </cell>
        </row>
        <row r="329">
          <cell r="B329" t="str">
            <v>00072322</v>
          </cell>
          <cell r="C329" t="str">
            <v>0047232200000</v>
          </cell>
          <cell r="D329" t="str">
            <v>107066</v>
          </cell>
          <cell r="E329" t="str">
            <v>Bankwood Primary (FEL previously at YCC)</v>
          </cell>
          <cell r="F329">
            <v>11765</v>
          </cell>
          <cell r="G329">
            <v>0</v>
          </cell>
          <cell r="I329">
            <v>9076</v>
          </cell>
          <cell r="J329">
            <v>0</v>
          </cell>
          <cell r="L329">
            <v>8851</v>
          </cell>
          <cell r="M329">
            <v>0</v>
          </cell>
          <cell r="N329">
            <v>29692</v>
          </cell>
          <cell r="P329">
            <v>4.6400000000000006</v>
          </cell>
          <cell r="Q329">
            <v>137770.88</v>
          </cell>
          <cell r="R329">
            <v>160669.33000000002</v>
          </cell>
          <cell r="S329">
            <v>-22898.450000000012</v>
          </cell>
          <cell r="V329">
            <v>0</v>
          </cell>
          <cell r="Y329">
            <v>0</v>
          </cell>
          <cell r="Z329">
            <v>0</v>
          </cell>
          <cell r="AA329">
            <v>6890</v>
          </cell>
          <cell r="AB329">
            <v>3651.7000000000003</v>
          </cell>
          <cell r="AC329">
            <v>0.44000000000000039</v>
          </cell>
          <cell r="AD329">
            <v>5176.6000000000049</v>
          </cell>
          <cell r="AE329">
            <v>0</v>
          </cell>
        </row>
        <row r="330">
          <cell r="B330" t="str">
            <v>00072241</v>
          </cell>
          <cell r="C330" t="str">
            <v>0047224100000</v>
          </cell>
          <cell r="D330" t="str">
            <v>107036</v>
          </cell>
          <cell r="E330" t="str">
            <v>Beighton Nursery Infant School</v>
          </cell>
          <cell r="F330">
            <v>11973</v>
          </cell>
          <cell r="G330">
            <v>3120</v>
          </cell>
          <cell r="I330">
            <v>12069</v>
          </cell>
          <cell r="J330">
            <v>2985</v>
          </cell>
          <cell r="L330">
            <v>10149</v>
          </cell>
          <cell r="M330">
            <v>2475</v>
          </cell>
          <cell r="N330">
            <v>42771</v>
          </cell>
          <cell r="P330">
            <v>4.21</v>
          </cell>
          <cell r="Q330">
            <v>180065.91</v>
          </cell>
          <cell r="R330">
            <v>178866.21</v>
          </cell>
          <cell r="S330">
            <v>1199.7000000000116</v>
          </cell>
          <cell r="V330">
            <v>0</v>
          </cell>
          <cell r="Y330">
            <v>0</v>
          </cell>
          <cell r="Z330">
            <v>0</v>
          </cell>
          <cell r="AA330">
            <v>1560</v>
          </cell>
          <cell r="AB330">
            <v>826.80000000000007</v>
          </cell>
          <cell r="AC330">
            <v>9.9999999999997868E-3</v>
          </cell>
          <cell r="AD330">
            <v>119.72999999999745</v>
          </cell>
          <cell r="AE330">
            <v>31.199999999999335</v>
          </cell>
        </row>
        <row r="331">
          <cell r="B331" t="str">
            <v>07201400</v>
          </cell>
          <cell r="C331" t="str">
            <v>0047201400000</v>
          </cell>
          <cell r="D331" t="str">
            <v>106987</v>
          </cell>
          <cell r="E331" t="str">
            <v>Brightside Nursery and Infant School</v>
          </cell>
          <cell r="F331">
            <v>12255</v>
          </cell>
          <cell r="G331">
            <v>2145</v>
          </cell>
          <cell r="I331">
            <v>7713</v>
          </cell>
          <cell r="J331">
            <v>1665</v>
          </cell>
          <cell r="L331">
            <v>8952</v>
          </cell>
          <cell r="M331">
            <v>1980</v>
          </cell>
          <cell r="N331">
            <v>34710</v>
          </cell>
          <cell r="P331">
            <v>4.55</v>
          </cell>
          <cell r="Q331">
            <v>157930.5</v>
          </cell>
          <cell r="R331">
            <v>157462.75</v>
          </cell>
          <cell r="S331">
            <v>467.75</v>
          </cell>
          <cell r="V331">
            <v>0</v>
          </cell>
          <cell r="Y331">
            <v>0</v>
          </cell>
          <cell r="Z331">
            <v>0</v>
          </cell>
          <cell r="AA331">
            <v>4485</v>
          </cell>
          <cell r="AB331">
            <v>2377.0500000000002</v>
          </cell>
          <cell r="AC331">
            <v>0.34999999999999964</v>
          </cell>
          <cell r="AD331">
            <v>4289.2499999999955</v>
          </cell>
          <cell r="AE331">
            <v>750.7499999999992</v>
          </cell>
        </row>
        <row r="332">
          <cell r="B332" t="str">
            <v>07100000</v>
          </cell>
          <cell r="C332" t="str">
            <v>0047100000000</v>
          </cell>
          <cell r="D332" t="str">
            <v>EY226999</v>
          </cell>
          <cell r="E332" t="str">
            <v>Broomhall</v>
          </cell>
          <cell r="F332">
            <v>17262</v>
          </cell>
          <cell r="G332">
            <v>2418</v>
          </cell>
          <cell r="I332">
            <v>11267</v>
          </cell>
          <cell r="J332">
            <v>1542</v>
          </cell>
          <cell r="L332">
            <v>12487</v>
          </cell>
          <cell r="M332">
            <v>1674</v>
          </cell>
          <cell r="N332">
            <v>46650</v>
          </cell>
          <cell r="P332">
            <v>4.42</v>
          </cell>
          <cell r="Q332">
            <v>206193</v>
          </cell>
          <cell r="R332">
            <v>268037.12</v>
          </cell>
          <cell r="S332">
            <v>-61844.119999999995</v>
          </cell>
          <cell r="T332">
            <v>40000</v>
          </cell>
          <cell r="V332">
            <v>0</v>
          </cell>
          <cell r="Y332">
            <v>0</v>
          </cell>
          <cell r="Z332">
            <v>0</v>
          </cell>
          <cell r="AA332">
            <v>4029</v>
          </cell>
          <cell r="AB332">
            <v>2135.37</v>
          </cell>
          <cell r="AC332">
            <v>0.21999999999999975</v>
          </cell>
          <cell r="AD332">
            <v>3797.6399999999958</v>
          </cell>
          <cell r="AE332">
            <v>531.95999999999935</v>
          </cell>
        </row>
        <row r="333">
          <cell r="B333" t="str">
            <v>00072325</v>
          </cell>
          <cell r="C333" t="str">
            <v>0047232500000</v>
          </cell>
          <cell r="D333" t="str">
            <v>107069</v>
          </cell>
          <cell r="E333" t="str">
            <v>Brunswick Primary School</v>
          </cell>
          <cell r="F333">
            <v>8256</v>
          </cell>
          <cell r="G333">
            <v>3732</v>
          </cell>
          <cell r="I333">
            <v>6552</v>
          </cell>
          <cell r="J333">
            <v>2940</v>
          </cell>
          <cell r="L333">
            <v>6732</v>
          </cell>
          <cell r="M333">
            <v>2883.1</v>
          </cell>
          <cell r="N333">
            <v>31095.1</v>
          </cell>
          <cell r="P333">
            <v>4.41</v>
          </cell>
          <cell r="Q333">
            <v>137129.391</v>
          </cell>
          <cell r="R333">
            <v>147893.01</v>
          </cell>
          <cell r="S333">
            <v>-10763.619000000006</v>
          </cell>
          <cell r="V333">
            <v>0</v>
          </cell>
          <cell r="Y333">
            <v>0</v>
          </cell>
          <cell r="Z333">
            <v>0</v>
          </cell>
          <cell r="AA333">
            <v>2250</v>
          </cell>
          <cell r="AB333">
            <v>1192.5</v>
          </cell>
          <cell r="AC333">
            <v>0.20999999999999996</v>
          </cell>
          <cell r="AD333">
            <v>1733.7599999999998</v>
          </cell>
          <cell r="AE333">
            <v>783.71999999999991</v>
          </cell>
        </row>
        <row r="334">
          <cell r="B334" t="str">
            <v>07234400</v>
          </cell>
          <cell r="C334" t="str">
            <v>0047234400000</v>
          </cell>
          <cell r="D334" t="str">
            <v>107087</v>
          </cell>
          <cell r="E334" t="str">
            <v>Carfield Primary School</v>
          </cell>
          <cell r="F334">
            <v>11497</v>
          </cell>
          <cell r="G334">
            <v>2536</v>
          </cell>
          <cell r="I334">
            <v>8525</v>
          </cell>
          <cell r="J334">
            <v>1567</v>
          </cell>
          <cell r="L334">
            <v>9290</v>
          </cell>
          <cell r="M334">
            <v>1797</v>
          </cell>
          <cell r="N334">
            <v>35212</v>
          </cell>
          <cell r="P334">
            <v>4.42</v>
          </cell>
          <cell r="Q334">
            <v>155637.04</v>
          </cell>
          <cell r="R334">
            <v>152734.46</v>
          </cell>
          <cell r="S334">
            <v>2902.5800000000163</v>
          </cell>
          <cell r="V334">
            <v>0</v>
          </cell>
          <cell r="Y334">
            <v>0</v>
          </cell>
          <cell r="Z334">
            <v>0</v>
          </cell>
          <cell r="AA334">
            <v>4080</v>
          </cell>
          <cell r="AB334">
            <v>2162.4</v>
          </cell>
          <cell r="AC334">
            <v>0.21999999999999975</v>
          </cell>
          <cell r="AD334">
            <v>2529.339999999997</v>
          </cell>
          <cell r="AE334">
            <v>557.91999999999939</v>
          </cell>
        </row>
        <row r="335">
          <cell r="B335" t="str">
            <v>07228300</v>
          </cell>
          <cell r="C335" t="str">
            <v>0047228300000</v>
          </cell>
          <cell r="E335" t="str">
            <v>Dobcroft Infant School (FEL)</v>
          </cell>
          <cell r="F335">
            <v>7731</v>
          </cell>
          <cell r="G335">
            <v>1860</v>
          </cell>
          <cell r="I335">
            <v>5302</v>
          </cell>
          <cell r="J335">
            <v>1805</v>
          </cell>
          <cell r="L335">
            <v>5346</v>
          </cell>
          <cell r="M335">
            <v>1386</v>
          </cell>
          <cell r="N335">
            <v>23430</v>
          </cell>
          <cell r="P335">
            <v>4.21</v>
          </cell>
          <cell r="Q335">
            <v>98640.3</v>
          </cell>
          <cell r="R335">
            <v>81210.899999999994</v>
          </cell>
          <cell r="S335">
            <v>17429.400000000009</v>
          </cell>
          <cell r="V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9.9999999999997868E-3</v>
          </cell>
          <cell r="AD335">
            <v>77.309999999998354</v>
          </cell>
          <cell r="AE335">
            <v>18.599999999999604</v>
          </cell>
        </row>
        <row r="336">
          <cell r="B336" t="str">
            <v>07203600</v>
          </cell>
          <cell r="C336" t="str">
            <v>0047203600000</v>
          </cell>
          <cell r="D336" t="str">
            <v>106991</v>
          </cell>
          <cell r="E336" t="str">
            <v>Gleadless Primary School</v>
          </cell>
          <cell r="F336">
            <v>9652.5</v>
          </cell>
          <cell r="G336">
            <v>3575</v>
          </cell>
          <cell r="I336">
            <v>6942</v>
          </cell>
          <cell r="J336">
            <v>2072</v>
          </cell>
          <cell r="L336">
            <v>7747.5</v>
          </cell>
          <cell r="M336">
            <v>2584</v>
          </cell>
          <cell r="N336">
            <v>32573</v>
          </cell>
          <cell r="P336">
            <v>4.34</v>
          </cell>
          <cell r="Q336">
            <v>141366.82</v>
          </cell>
          <cell r="R336">
            <v>131878.66</v>
          </cell>
          <cell r="S336">
            <v>9488.1600000000035</v>
          </cell>
          <cell r="V336">
            <v>0</v>
          </cell>
          <cell r="Y336">
            <v>0</v>
          </cell>
          <cell r="Z336">
            <v>0</v>
          </cell>
          <cell r="AA336">
            <v>1170</v>
          </cell>
          <cell r="AB336">
            <v>620.1</v>
          </cell>
          <cell r="AC336">
            <v>0.13999999999999968</v>
          </cell>
          <cell r="AD336">
            <v>1351.349999999997</v>
          </cell>
          <cell r="AE336">
            <v>500.49999999999886</v>
          </cell>
        </row>
        <row r="337">
          <cell r="B337" t="str">
            <v>00071002</v>
          </cell>
          <cell r="C337" t="str">
            <v>0047100200000</v>
          </cell>
          <cell r="D337" t="str">
            <v>EY497807</v>
          </cell>
          <cell r="E337" t="str">
            <v>Grace Owen</v>
          </cell>
          <cell r="F337">
            <v>15223.5</v>
          </cell>
          <cell r="G337">
            <v>5577.5</v>
          </cell>
          <cell r="I337">
            <v>9849</v>
          </cell>
          <cell r="J337">
            <v>3619</v>
          </cell>
          <cell r="L337">
            <v>10151.5</v>
          </cell>
          <cell r="M337">
            <v>3983.5</v>
          </cell>
          <cell r="N337">
            <v>48404</v>
          </cell>
          <cell r="P337">
            <v>4.4800000000000004</v>
          </cell>
          <cell r="Q337">
            <v>216849.92000000001</v>
          </cell>
          <cell r="R337">
            <v>238160.59000000003</v>
          </cell>
          <cell r="S337">
            <v>-21310.670000000013</v>
          </cell>
          <cell r="T337">
            <v>40000</v>
          </cell>
          <cell r="V337">
            <v>0</v>
          </cell>
          <cell r="Y337">
            <v>56</v>
          </cell>
          <cell r="Z337">
            <v>235.20000000000002</v>
          </cell>
          <cell r="AA337">
            <v>5409</v>
          </cell>
          <cell r="AB337">
            <v>2866.77</v>
          </cell>
          <cell r="AC337">
            <v>0.28000000000000025</v>
          </cell>
          <cell r="AD337">
            <v>4262.5800000000036</v>
          </cell>
          <cell r="AE337">
            <v>1561.7000000000014</v>
          </cell>
        </row>
        <row r="338">
          <cell r="B338" t="str">
            <v>00072252</v>
          </cell>
          <cell r="C338" t="str">
            <v>0047225200000</v>
          </cell>
          <cell r="D338" t="str">
            <v>107038</v>
          </cell>
          <cell r="E338" t="str">
            <v>Halfway Nursery Infant School</v>
          </cell>
          <cell r="F338">
            <v>11290</v>
          </cell>
          <cell r="G338">
            <v>3831</v>
          </cell>
          <cell r="I338">
            <v>9116</v>
          </cell>
          <cell r="J338">
            <v>3243</v>
          </cell>
          <cell r="L338">
            <v>9563</v>
          </cell>
          <cell r="M338">
            <v>3168</v>
          </cell>
          <cell r="N338">
            <v>40211</v>
          </cell>
          <cell r="P338">
            <v>4.28</v>
          </cell>
          <cell r="Q338">
            <v>172103.08000000002</v>
          </cell>
          <cell r="R338">
            <v>172436.67</v>
          </cell>
          <cell r="S338">
            <v>-333.58999999999651</v>
          </cell>
          <cell r="V338">
            <v>0</v>
          </cell>
          <cell r="Y338">
            <v>111</v>
          </cell>
          <cell r="Z338">
            <v>466.20000000000005</v>
          </cell>
          <cell r="AA338">
            <v>1755</v>
          </cell>
          <cell r="AB338">
            <v>930.15000000000009</v>
          </cell>
          <cell r="AC338">
            <v>8.0000000000000071E-2</v>
          </cell>
          <cell r="AD338">
            <v>903.20000000000084</v>
          </cell>
          <cell r="AE338">
            <v>306.48000000000025</v>
          </cell>
        </row>
        <row r="339">
          <cell r="B339" t="str">
            <v>7235800</v>
          </cell>
          <cell r="C339" t="str">
            <v>0047235800000</v>
          </cell>
          <cell r="D339" t="str">
            <v>107100</v>
          </cell>
          <cell r="E339" t="str">
            <v>Malin Bridge Primary School</v>
          </cell>
          <cell r="F339">
            <v>12291.5</v>
          </cell>
          <cell r="G339">
            <v>4179.5</v>
          </cell>
          <cell r="I339">
            <v>8813</v>
          </cell>
          <cell r="J339">
            <v>2807</v>
          </cell>
          <cell r="L339">
            <v>9086</v>
          </cell>
          <cell r="M339">
            <v>3362</v>
          </cell>
          <cell r="N339">
            <v>40539</v>
          </cell>
          <cell r="P339">
            <v>4.28</v>
          </cell>
          <cell r="Q339">
            <v>173506.92</v>
          </cell>
          <cell r="R339">
            <v>187971.21000000002</v>
          </cell>
          <cell r="S339">
            <v>-14464.290000000008</v>
          </cell>
          <cell r="V339">
            <v>0</v>
          </cell>
          <cell r="Y339">
            <v>0</v>
          </cell>
          <cell r="Z339">
            <v>0</v>
          </cell>
          <cell r="AA339">
            <v>3874</v>
          </cell>
          <cell r="AB339">
            <v>2053.2200000000003</v>
          </cell>
          <cell r="AC339">
            <v>8.0000000000000071E-2</v>
          </cell>
          <cell r="AD339">
            <v>983.32000000000085</v>
          </cell>
          <cell r="AE339">
            <v>334.3600000000003</v>
          </cell>
        </row>
        <row r="340">
          <cell r="B340" t="str">
            <v>00072081</v>
          </cell>
          <cell r="C340" t="str">
            <v>0047208100000</v>
          </cell>
          <cell r="D340" t="str">
            <v>107002</v>
          </cell>
          <cell r="E340" t="str">
            <v>Meersbrook Bank Primary School</v>
          </cell>
          <cell r="F340">
            <v>5985</v>
          </cell>
          <cell r="G340">
            <v>1465</v>
          </cell>
          <cell r="I340">
            <v>4730</v>
          </cell>
          <cell r="J340">
            <v>914</v>
          </cell>
          <cell r="L340">
            <v>3850</v>
          </cell>
          <cell r="M340">
            <v>1144</v>
          </cell>
          <cell r="N340">
            <v>18088</v>
          </cell>
          <cell r="P340">
            <v>4.2300000000000004</v>
          </cell>
          <cell r="Q340">
            <v>76512.240000000005</v>
          </cell>
          <cell r="R340">
            <v>101717.07</v>
          </cell>
          <cell r="S340">
            <v>-25204.83</v>
          </cell>
          <cell r="V340">
            <v>0</v>
          </cell>
          <cell r="Y340">
            <v>0</v>
          </cell>
          <cell r="Z340">
            <v>0</v>
          </cell>
          <cell r="AA340">
            <v>195</v>
          </cell>
          <cell r="AB340">
            <v>103.35000000000001</v>
          </cell>
          <cell r="AC340">
            <v>3.0000000000000249E-2</v>
          </cell>
          <cell r="AD340">
            <v>179.55000000000149</v>
          </cell>
          <cell r="AE340">
            <v>43.950000000000365</v>
          </cell>
        </row>
        <row r="341">
          <cell r="B341" t="str">
            <v>00072272</v>
          </cell>
          <cell r="C341" t="str">
            <v>0047227200000</v>
          </cell>
          <cell r="D341" t="str">
            <v>107043</v>
          </cell>
          <cell r="E341" t="str">
            <v>Netherthorpe Primary School</v>
          </cell>
          <cell r="F341">
            <v>8970</v>
          </cell>
          <cell r="G341">
            <v>390</v>
          </cell>
          <cell r="I341">
            <v>8080</v>
          </cell>
          <cell r="J341">
            <v>210</v>
          </cell>
          <cell r="L341">
            <v>7377</v>
          </cell>
          <cell r="M341">
            <v>390</v>
          </cell>
          <cell r="N341">
            <v>25417</v>
          </cell>
          <cell r="P341">
            <v>4.63</v>
          </cell>
          <cell r="Q341">
            <v>117680.70999999999</v>
          </cell>
          <cell r="R341">
            <v>130104.84</v>
          </cell>
          <cell r="S341">
            <v>-12424.130000000005</v>
          </cell>
          <cell r="V341">
            <v>0</v>
          </cell>
          <cell r="Y341">
            <v>0</v>
          </cell>
          <cell r="Z341">
            <v>0</v>
          </cell>
          <cell r="AA341">
            <v>3510</v>
          </cell>
          <cell r="AB341">
            <v>1860.3000000000002</v>
          </cell>
          <cell r="AC341">
            <v>0.42999999999999972</v>
          </cell>
          <cell r="AD341">
            <v>3857.0999999999976</v>
          </cell>
          <cell r="AE341">
            <v>167.69999999999987</v>
          </cell>
        </row>
        <row r="342">
          <cell r="B342" t="str">
            <v>00073433</v>
          </cell>
          <cell r="C342" t="str">
            <v>0047343300000</v>
          </cell>
          <cell r="D342" t="str">
            <v>134751</v>
          </cell>
          <cell r="E342" t="str">
            <v>Pipworth Community Primary School</v>
          </cell>
          <cell r="F342">
            <v>7215</v>
          </cell>
          <cell r="G342">
            <v>1365</v>
          </cell>
          <cell r="I342">
            <v>4170</v>
          </cell>
          <cell r="J342">
            <v>1185</v>
          </cell>
          <cell r="L342">
            <v>4545</v>
          </cell>
          <cell r="M342">
            <v>990</v>
          </cell>
          <cell r="N342">
            <v>19470</v>
          </cell>
          <cell r="P342">
            <v>4.6400000000000006</v>
          </cell>
          <cell r="Q342">
            <v>90340.800000000017</v>
          </cell>
          <cell r="R342">
            <v>86010.58</v>
          </cell>
          <cell r="S342">
            <v>4330.2200000000157</v>
          </cell>
          <cell r="V342">
            <v>0</v>
          </cell>
          <cell r="Y342">
            <v>0</v>
          </cell>
          <cell r="Z342">
            <v>0</v>
          </cell>
          <cell r="AA342">
            <v>3510</v>
          </cell>
          <cell r="AB342">
            <v>1860.3000000000002</v>
          </cell>
          <cell r="AC342">
            <v>0.44000000000000039</v>
          </cell>
          <cell r="AD342">
            <v>3174.6000000000026</v>
          </cell>
          <cell r="AE342">
            <v>600.60000000000048</v>
          </cell>
        </row>
        <row r="343">
          <cell r="B343" t="str">
            <v>00072347</v>
          </cell>
          <cell r="C343" t="str">
            <v>0047234700000</v>
          </cell>
          <cell r="D343" t="str">
            <v>107090</v>
          </cell>
          <cell r="E343" t="str">
            <v>Prince Edward Primary School</v>
          </cell>
          <cell r="F343">
            <v>12435</v>
          </cell>
          <cell r="G343">
            <v>0</v>
          </cell>
          <cell r="I343">
            <v>8454</v>
          </cell>
          <cell r="J343">
            <v>0</v>
          </cell>
          <cell r="L343">
            <v>8541</v>
          </cell>
          <cell r="M343">
            <v>0</v>
          </cell>
          <cell r="N343">
            <v>29430</v>
          </cell>
          <cell r="P343">
            <v>4.6100000000000003</v>
          </cell>
          <cell r="Q343">
            <v>135672.30000000002</v>
          </cell>
          <cell r="R343">
            <v>142923.29</v>
          </cell>
          <cell r="S343">
            <v>-7250.9899999999907</v>
          </cell>
          <cell r="V343">
            <v>0</v>
          </cell>
          <cell r="Y343">
            <v>0</v>
          </cell>
          <cell r="Z343">
            <v>0</v>
          </cell>
          <cell r="AA343">
            <v>7560</v>
          </cell>
          <cell r="AB343">
            <v>4006.8</v>
          </cell>
          <cell r="AC343">
            <v>0.41000000000000014</v>
          </cell>
          <cell r="AD343">
            <v>5098.3500000000022</v>
          </cell>
          <cell r="AE343">
            <v>0</v>
          </cell>
        </row>
        <row r="344">
          <cell r="B344" t="str">
            <v>00072334</v>
          </cell>
          <cell r="C344" t="str">
            <v>0047233400000</v>
          </cell>
          <cell r="D344" t="str">
            <v>107077</v>
          </cell>
          <cell r="E344" t="str">
            <v>Reignhead Primary School</v>
          </cell>
          <cell r="F344">
            <v>7800</v>
          </cell>
          <cell r="G344">
            <v>2730</v>
          </cell>
          <cell r="I344">
            <v>5133</v>
          </cell>
          <cell r="J344">
            <v>1035</v>
          </cell>
          <cell r="L344">
            <v>5427</v>
          </cell>
          <cell r="M344">
            <v>1950</v>
          </cell>
          <cell r="N344">
            <v>24075</v>
          </cell>
          <cell r="P344">
            <v>4.22</v>
          </cell>
          <cell r="Q344">
            <v>101596.5</v>
          </cell>
          <cell r="R344">
            <v>133577.15</v>
          </cell>
          <cell r="S344">
            <v>-31980.649999999994</v>
          </cell>
          <cell r="V344">
            <v>0</v>
          </cell>
          <cell r="Y344">
            <v>0</v>
          </cell>
          <cell r="Z344">
            <v>0</v>
          </cell>
          <cell r="AA344">
            <v>2145</v>
          </cell>
          <cell r="AB344">
            <v>1136.8500000000001</v>
          </cell>
          <cell r="AC344">
            <v>1.9999999999999574E-2</v>
          </cell>
          <cell r="AD344">
            <v>155.99999999999667</v>
          </cell>
          <cell r="AE344">
            <v>54.599999999998836</v>
          </cell>
        </row>
        <row r="345">
          <cell r="B345" t="str">
            <v>00072338</v>
          </cell>
          <cell r="C345" t="str">
            <v>0047233800000</v>
          </cell>
          <cell r="D345" t="str">
            <v>107081</v>
          </cell>
          <cell r="E345" t="str">
            <v>Rivelin Primary School</v>
          </cell>
          <cell r="F345">
            <v>6720</v>
          </cell>
          <cell r="G345">
            <v>2820</v>
          </cell>
          <cell r="I345">
            <v>5040</v>
          </cell>
          <cell r="J345">
            <v>1134</v>
          </cell>
          <cell r="L345">
            <v>5430</v>
          </cell>
          <cell r="M345">
            <v>2280</v>
          </cell>
          <cell r="N345">
            <v>23424</v>
          </cell>
          <cell r="P345">
            <v>4.33</v>
          </cell>
          <cell r="Q345">
            <v>101425.92</v>
          </cell>
          <cell r="R345">
            <v>97351.29</v>
          </cell>
          <cell r="S345">
            <v>4074.6300000000047</v>
          </cell>
          <cell r="V345">
            <v>0</v>
          </cell>
          <cell r="Y345">
            <v>99</v>
          </cell>
          <cell r="Z345">
            <v>415.8</v>
          </cell>
          <cell r="AA345">
            <v>975</v>
          </cell>
          <cell r="AB345">
            <v>516.75</v>
          </cell>
          <cell r="AC345">
            <v>0.12999999999999989</v>
          </cell>
          <cell r="AD345">
            <v>873.59999999999923</v>
          </cell>
          <cell r="AE345">
            <v>366.59999999999968</v>
          </cell>
        </row>
        <row r="346">
          <cell r="B346" t="str">
            <v>00072306</v>
          </cell>
          <cell r="C346" t="str">
            <v>0047230600000</v>
          </cell>
          <cell r="D346" t="str">
            <v>107057</v>
          </cell>
          <cell r="E346" t="str">
            <v>Royd Nursery Infant School</v>
          </cell>
          <cell r="F346">
            <v>6507</v>
          </cell>
          <cell r="G346">
            <v>819</v>
          </cell>
          <cell r="I346">
            <v>5292</v>
          </cell>
          <cell r="J346">
            <v>462</v>
          </cell>
          <cell r="L346">
            <v>5589</v>
          </cell>
          <cell r="M346">
            <v>711</v>
          </cell>
          <cell r="N346">
            <v>19380</v>
          </cell>
          <cell r="P346">
            <v>4.24</v>
          </cell>
          <cell r="Q346">
            <v>82171.199999999997</v>
          </cell>
          <cell r="R346">
            <v>99743.35</v>
          </cell>
          <cell r="S346">
            <v>-17572.150000000009</v>
          </cell>
          <cell r="V346">
            <v>0</v>
          </cell>
          <cell r="Y346">
            <v>0</v>
          </cell>
          <cell r="Z346">
            <v>0</v>
          </cell>
          <cell r="AA346">
            <v>1365</v>
          </cell>
          <cell r="AB346">
            <v>723.45</v>
          </cell>
          <cell r="AC346">
            <v>4.0000000000000036E-2</v>
          </cell>
          <cell r="AD346">
            <v>260.28000000000026</v>
          </cell>
          <cell r="AE346">
            <v>32.760000000000026</v>
          </cell>
        </row>
        <row r="347">
          <cell r="B347" t="str">
            <v>00072369</v>
          </cell>
          <cell r="C347" t="str">
            <v>0047236900000</v>
          </cell>
          <cell r="D347" t="str">
            <v>134302</v>
          </cell>
          <cell r="E347" t="str">
            <v>Sharrow Primary School</v>
          </cell>
          <cell r="F347">
            <v>20739.25</v>
          </cell>
          <cell r="G347">
            <v>1504.75</v>
          </cell>
          <cell r="I347">
            <v>16464</v>
          </cell>
          <cell r="J347">
            <v>1061</v>
          </cell>
          <cell r="L347">
            <v>15968.25</v>
          </cell>
          <cell r="M347">
            <v>904.75</v>
          </cell>
          <cell r="N347">
            <v>56642</v>
          </cell>
          <cell r="P347">
            <v>4.45</v>
          </cell>
          <cell r="Q347">
            <v>252056.90000000002</v>
          </cell>
          <cell r="R347">
            <v>254944.57</v>
          </cell>
          <cell r="S347">
            <v>-2887.6699999999837</v>
          </cell>
          <cell r="V347">
            <v>0</v>
          </cell>
          <cell r="Y347">
            <v>0</v>
          </cell>
          <cell r="Z347">
            <v>0</v>
          </cell>
          <cell r="AA347">
            <v>5993</v>
          </cell>
          <cell r="AB347">
            <v>3176.29</v>
          </cell>
          <cell r="AC347">
            <v>0.25</v>
          </cell>
          <cell r="AD347">
            <v>5184.8125</v>
          </cell>
          <cell r="AE347">
            <v>376.1875</v>
          </cell>
        </row>
        <row r="348">
          <cell r="B348" t="str">
            <v>00072349</v>
          </cell>
          <cell r="C348" t="str">
            <v>0047234900000</v>
          </cell>
          <cell r="D348" t="str">
            <v>107092</v>
          </cell>
          <cell r="E348" t="str">
            <v>Shooter's Grove Primary School</v>
          </cell>
          <cell r="F348">
            <v>10143.25</v>
          </cell>
          <cell r="G348">
            <v>5495.75</v>
          </cell>
          <cell r="I348">
            <v>6811</v>
          </cell>
          <cell r="J348">
            <v>3038</v>
          </cell>
          <cell r="L348">
            <v>6984.5</v>
          </cell>
          <cell r="M348">
            <v>3802.5</v>
          </cell>
          <cell r="N348">
            <v>36275</v>
          </cell>
          <cell r="P348">
            <v>4.32</v>
          </cell>
          <cell r="Q348">
            <v>156708</v>
          </cell>
          <cell r="R348">
            <v>175312.24</v>
          </cell>
          <cell r="S348">
            <v>-18604.239999999991</v>
          </cell>
          <cell r="V348">
            <v>0</v>
          </cell>
          <cell r="Y348">
            <v>0</v>
          </cell>
          <cell r="Z348">
            <v>0</v>
          </cell>
          <cell r="AA348">
            <v>1898</v>
          </cell>
          <cell r="AB348">
            <v>1005.94</v>
          </cell>
          <cell r="AC348">
            <v>0.12000000000000011</v>
          </cell>
          <cell r="AD348">
            <v>1217.1900000000012</v>
          </cell>
          <cell r="AE348">
            <v>659.49000000000058</v>
          </cell>
        </row>
        <row r="349">
          <cell r="B349" t="str">
            <v>00072360</v>
          </cell>
          <cell r="C349" t="str">
            <v>0047236000000</v>
          </cell>
          <cell r="D349" t="str">
            <v>107102</v>
          </cell>
          <cell r="E349" t="str">
            <v>Shortbrook Primary (Ladybirds)</v>
          </cell>
          <cell r="F349">
            <v>4540</v>
          </cell>
          <cell r="G349">
            <v>0</v>
          </cell>
          <cell r="I349">
            <v>2280</v>
          </cell>
          <cell r="J349">
            <v>0</v>
          </cell>
          <cell r="L349">
            <v>2057</v>
          </cell>
          <cell r="M349">
            <v>0</v>
          </cell>
          <cell r="N349">
            <v>8877</v>
          </cell>
          <cell r="P349">
            <v>4.55</v>
          </cell>
          <cell r="Q349">
            <v>40390.35</v>
          </cell>
          <cell r="R349">
            <v>35273.800000000003</v>
          </cell>
          <cell r="S349">
            <v>5116.5499999999956</v>
          </cell>
          <cell r="V349">
            <v>0</v>
          </cell>
          <cell r="Y349">
            <v>0</v>
          </cell>
          <cell r="Z349">
            <v>0</v>
          </cell>
          <cell r="AA349">
            <v>2815</v>
          </cell>
          <cell r="AB349">
            <v>1491.95</v>
          </cell>
          <cell r="AC349">
            <v>0.34999999999999964</v>
          </cell>
          <cell r="AD349">
            <v>1588.9999999999984</v>
          </cell>
          <cell r="AE349">
            <v>0</v>
          </cell>
        </row>
        <row r="350">
          <cell r="B350" t="str">
            <v>00072329</v>
          </cell>
          <cell r="C350" t="str">
            <v>0047232900000</v>
          </cell>
          <cell r="D350" t="str">
            <v>107073</v>
          </cell>
          <cell r="E350" t="str">
            <v>Springfield Primary School</v>
          </cell>
          <cell r="F350">
            <v>6201</v>
          </cell>
          <cell r="G350">
            <v>390</v>
          </cell>
          <cell r="I350">
            <v>5736</v>
          </cell>
          <cell r="J350">
            <v>0</v>
          </cell>
          <cell r="L350">
            <v>5337</v>
          </cell>
          <cell r="M350">
            <v>165</v>
          </cell>
          <cell r="N350">
            <v>17829</v>
          </cell>
          <cell r="P350">
            <v>4.4700000000000006</v>
          </cell>
          <cell r="Q350">
            <v>79695.63</v>
          </cell>
          <cell r="R350">
            <v>90975.150000000009</v>
          </cell>
          <cell r="S350">
            <v>-11279.520000000004</v>
          </cell>
          <cell r="V350">
            <v>0</v>
          </cell>
          <cell r="Y350">
            <v>0</v>
          </cell>
          <cell r="Z350">
            <v>0</v>
          </cell>
          <cell r="AA350">
            <v>1911</v>
          </cell>
          <cell r="AB350">
            <v>1012.83</v>
          </cell>
          <cell r="AC350">
            <v>0.27000000000000046</v>
          </cell>
          <cell r="AD350">
            <v>1674.2700000000029</v>
          </cell>
          <cell r="AE350">
            <v>105.30000000000018</v>
          </cell>
        </row>
        <row r="351">
          <cell r="B351" t="str">
            <v>00075208</v>
          </cell>
          <cell r="C351" t="str">
            <v>0047520800000</v>
          </cell>
          <cell r="D351" t="str">
            <v>107158</v>
          </cell>
          <cell r="E351" t="str">
            <v>St Theresa's Catholic Primary School</v>
          </cell>
          <cell r="F351">
            <v>6480</v>
          </cell>
          <cell r="G351">
            <v>3315</v>
          </cell>
          <cell r="I351">
            <v>4620</v>
          </cell>
          <cell r="J351">
            <v>1680</v>
          </cell>
          <cell r="L351">
            <v>5085</v>
          </cell>
          <cell r="M351">
            <v>2445</v>
          </cell>
          <cell r="N351">
            <v>23625</v>
          </cell>
          <cell r="P351">
            <v>4.6000000000000005</v>
          </cell>
          <cell r="Q351">
            <v>108675.00000000001</v>
          </cell>
          <cell r="R351">
            <v>97381.200000000012</v>
          </cell>
          <cell r="S351">
            <v>11293.800000000003</v>
          </cell>
          <cell r="V351">
            <v>0</v>
          </cell>
          <cell r="Y351">
            <v>18</v>
          </cell>
          <cell r="Z351">
            <v>75.600000000000009</v>
          </cell>
          <cell r="AA351">
            <v>1410</v>
          </cell>
          <cell r="AB351">
            <v>747.30000000000007</v>
          </cell>
          <cell r="AC351">
            <v>0.40000000000000036</v>
          </cell>
          <cell r="AD351">
            <v>2592.0000000000023</v>
          </cell>
          <cell r="AE351">
            <v>1326.0000000000011</v>
          </cell>
        </row>
        <row r="352">
          <cell r="B352" t="str">
            <v>00072302</v>
          </cell>
          <cell r="C352" t="str">
            <v>0047230200000</v>
          </cell>
          <cell r="D352" t="str">
            <v>107054</v>
          </cell>
          <cell r="E352" t="str">
            <v>Stocksbridge Nursery Infant School</v>
          </cell>
          <cell r="F352">
            <v>10593</v>
          </cell>
          <cell r="G352">
            <v>4326</v>
          </cell>
          <cell r="I352">
            <v>10140</v>
          </cell>
          <cell r="J352">
            <v>3912</v>
          </cell>
          <cell r="L352">
            <v>9042</v>
          </cell>
          <cell r="M352">
            <v>3465</v>
          </cell>
          <cell r="N352">
            <v>41478</v>
          </cell>
          <cell r="P352">
            <v>4.34</v>
          </cell>
          <cell r="Q352">
            <v>180014.52</v>
          </cell>
          <cell r="R352">
            <v>179020.08</v>
          </cell>
          <cell r="S352">
            <v>994.44000000000233</v>
          </cell>
          <cell r="V352">
            <v>0</v>
          </cell>
          <cell r="Y352">
            <v>0</v>
          </cell>
          <cell r="Z352">
            <v>0</v>
          </cell>
          <cell r="AA352">
            <v>2145</v>
          </cell>
          <cell r="AB352">
            <v>1136.8500000000001</v>
          </cell>
          <cell r="AC352">
            <v>0.13999999999999968</v>
          </cell>
          <cell r="AD352">
            <v>1483.0199999999966</v>
          </cell>
          <cell r="AE352">
            <v>605.63999999999862</v>
          </cell>
        </row>
        <row r="353">
          <cell r="B353" t="str">
            <v>00072350</v>
          </cell>
          <cell r="C353" t="str">
            <v>0047235000000</v>
          </cell>
          <cell r="D353" t="str">
            <v>107093</v>
          </cell>
          <cell r="E353" t="str">
            <v>Stradbroke Primary School</v>
          </cell>
          <cell r="F353">
            <v>13065</v>
          </cell>
          <cell r="G353">
            <v>1170</v>
          </cell>
          <cell r="I353">
            <v>9870</v>
          </cell>
          <cell r="J353">
            <v>1092</v>
          </cell>
          <cell r="L353">
            <v>9240</v>
          </cell>
          <cell r="M353">
            <v>990</v>
          </cell>
          <cell r="N353">
            <v>35427</v>
          </cell>
          <cell r="P353">
            <v>4.58</v>
          </cell>
          <cell r="Q353">
            <v>162255.66</v>
          </cell>
          <cell r="R353">
            <v>172884.36</v>
          </cell>
          <cell r="S353">
            <v>-10628.699999999983</v>
          </cell>
          <cell r="V353">
            <v>0</v>
          </cell>
          <cell r="Y353">
            <v>0</v>
          </cell>
          <cell r="Z353">
            <v>0</v>
          </cell>
          <cell r="AA353">
            <v>7020</v>
          </cell>
          <cell r="AB353">
            <v>3720.6000000000004</v>
          </cell>
          <cell r="AC353">
            <v>0.37999999999999989</v>
          </cell>
          <cell r="AD353">
            <v>4964.6999999999989</v>
          </cell>
          <cell r="AE353">
            <v>444.59999999999985</v>
          </cell>
        </row>
        <row r="354">
          <cell r="B354" t="str">
            <v>00072351</v>
          </cell>
          <cell r="C354" t="str">
            <v>0047235100000</v>
          </cell>
          <cell r="D354" t="str">
            <v>107094</v>
          </cell>
          <cell r="E354" t="str">
            <v>Walkley Primary School</v>
          </cell>
          <cell r="F354">
            <v>7403.75</v>
          </cell>
          <cell r="G354">
            <v>65</v>
          </cell>
          <cell r="I354">
            <v>5548</v>
          </cell>
          <cell r="J354">
            <v>143</v>
          </cell>
          <cell r="L354">
            <v>5456.8</v>
          </cell>
          <cell r="M354">
            <v>133.30000000000001</v>
          </cell>
          <cell r="N354">
            <v>18749.849999999999</v>
          </cell>
          <cell r="P354">
            <v>4.41</v>
          </cell>
          <cell r="Q354">
            <v>82686.838499999998</v>
          </cell>
          <cell r="R354">
            <v>99153.949000000008</v>
          </cell>
          <cell r="S354">
            <v>-16467.11050000001</v>
          </cell>
          <cell r="V354">
            <v>0</v>
          </cell>
          <cell r="Y354">
            <v>0</v>
          </cell>
          <cell r="Z354">
            <v>0</v>
          </cell>
          <cell r="AA354">
            <v>1072.5</v>
          </cell>
          <cell r="AB354">
            <v>568.42500000000007</v>
          </cell>
          <cell r="AC354">
            <v>0.20999999999999996</v>
          </cell>
          <cell r="AD354">
            <v>1554.7874999999997</v>
          </cell>
          <cell r="AE354">
            <v>13.649999999999999</v>
          </cell>
        </row>
        <row r="355">
          <cell r="B355" t="str">
            <v>00073432</v>
          </cell>
          <cell r="C355" t="str">
            <v>0047343200000</v>
          </cell>
          <cell r="D355" t="str">
            <v>131082</v>
          </cell>
          <cell r="E355" t="str">
            <v>Watercliffe Meadow Primary</v>
          </cell>
          <cell r="F355">
            <v>16185</v>
          </cell>
          <cell r="G355">
            <v>3705</v>
          </cell>
          <cell r="I355">
            <v>11565</v>
          </cell>
          <cell r="J355">
            <v>3360</v>
          </cell>
          <cell r="L355">
            <v>12300</v>
          </cell>
          <cell r="M355">
            <v>3135</v>
          </cell>
          <cell r="N355">
            <v>50250</v>
          </cell>
          <cell r="P355">
            <v>4.59</v>
          </cell>
          <cell r="Q355">
            <v>230647.5</v>
          </cell>
          <cell r="R355">
            <v>247710.3</v>
          </cell>
          <cell r="S355">
            <v>-17062.799999999988</v>
          </cell>
          <cell r="V355">
            <v>0</v>
          </cell>
          <cell r="Y355">
            <v>0</v>
          </cell>
          <cell r="Z355">
            <v>0</v>
          </cell>
          <cell r="AA355">
            <v>7995</v>
          </cell>
          <cell r="AB355">
            <v>4237.3500000000004</v>
          </cell>
          <cell r="AC355">
            <v>0.38999999999999968</v>
          </cell>
          <cell r="AD355">
            <v>6312.1499999999951</v>
          </cell>
          <cell r="AE355">
            <v>1444.9499999999989</v>
          </cell>
        </row>
        <row r="356">
          <cell r="B356" t="str">
            <v>00072319</v>
          </cell>
          <cell r="C356" t="str">
            <v>0047231900000</v>
          </cell>
          <cell r="D356" t="str">
            <v>107064</v>
          </cell>
          <cell r="E356" t="str">
            <v>Waterthorpe Nursery Infant School</v>
          </cell>
          <cell r="F356">
            <v>9945</v>
          </cell>
          <cell r="G356">
            <v>3718</v>
          </cell>
          <cell r="I356">
            <v>8985</v>
          </cell>
          <cell r="J356">
            <v>3744</v>
          </cell>
          <cell r="L356">
            <v>8520</v>
          </cell>
          <cell r="M356">
            <v>3289</v>
          </cell>
          <cell r="N356">
            <v>38201</v>
          </cell>
          <cell r="P356">
            <v>4.3500000000000005</v>
          </cell>
          <cell r="Q356">
            <v>166174.35</v>
          </cell>
          <cell r="R356">
            <v>169275.6</v>
          </cell>
          <cell r="S356">
            <v>-3101.25</v>
          </cell>
          <cell r="V356">
            <v>0</v>
          </cell>
          <cell r="Y356">
            <v>0</v>
          </cell>
          <cell r="Z356">
            <v>0</v>
          </cell>
          <cell r="AA356">
            <v>3510</v>
          </cell>
          <cell r="AB356">
            <v>1860.3000000000002</v>
          </cell>
          <cell r="AC356">
            <v>0.15000000000000036</v>
          </cell>
          <cell r="AD356">
            <v>1491.7500000000036</v>
          </cell>
          <cell r="AE356">
            <v>557.7000000000013</v>
          </cell>
        </row>
        <row r="357">
          <cell r="B357" t="str">
            <v>00072352</v>
          </cell>
          <cell r="C357" t="str">
            <v>0047235200000</v>
          </cell>
          <cell r="D357" t="str">
            <v>107095</v>
          </cell>
          <cell r="E357" t="str">
            <v>Westways Primary School</v>
          </cell>
          <cell r="F357">
            <v>6576</v>
          </cell>
          <cell r="G357">
            <v>1638</v>
          </cell>
          <cell r="I357">
            <v>4272</v>
          </cell>
          <cell r="J357">
            <v>1037</v>
          </cell>
          <cell r="L357">
            <v>4764</v>
          </cell>
          <cell r="M357">
            <v>1260</v>
          </cell>
          <cell r="N357">
            <v>19547</v>
          </cell>
          <cell r="P357">
            <v>4.3</v>
          </cell>
          <cell r="Q357">
            <v>84052.099999999991</v>
          </cell>
          <cell r="R357">
            <v>85846.34</v>
          </cell>
          <cell r="S357">
            <v>-1794.2400000000052</v>
          </cell>
          <cell r="V357">
            <v>0</v>
          </cell>
          <cell r="Y357">
            <v>0</v>
          </cell>
          <cell r="Z357">
            <v>0</v>
          </cell>
          <cell r="AA357">
            <v>1365</v>
          </cell>
          <cell r="AB357">
            <v>723.45</v>
          </cell>
          <cell r="AC357">
            <v>9.9999999999999645E-2</v>
          </cell>
          <cell r="AD357">
            <v>657.59999999999764</v>
          </cell>
          <cell r="AE357">
            <v>163.79999999999941</v>
          </cell>
        </row>
        <row r="358">
          <cell r="B358" t="str">
            <v>00072139</v>
          </cell>
          <cell r="C358" t="str">
            <v>0047213900000</v>
          </cell>
          <cell r="D358" t="str">
            <v>107023</v>
          </cell>
          <cell r="E358" t="str">
            <v>Woodhouse West Primary School</v>
          </cell>
          <cell r="F358">
            <v>6786</v>
          </cell>
          <cell r="G358">
            <v>1651</v>
          </cell>
          <cell r="I358">
            <v>3360</v>
          </cell>
          <cell r="J358">
            <v>847</v>
          </cell>
          <cell r="L358">
            <v>4647</v>
          </cell>
          <cell r="M358">
            <v>1347.5</v>
          </cell>
          <cell r="N358">
            <v>18638.5</v>
          </cell>
          <cell r="P358">
            <v>4.5600000000000005</v>
          </cell>
          <cell r="Q358">
            <v>84991.560000000012</v>
          </cell>
          <cell r="R358">
            <v>94213.560000000012</v>
          </cell>
          <cell r="S358">
            <v>-9222</v>
          </cell>
          <cell r="V358">
            <v>0</v>
          </cell>
          <cell r="Y358">
            <v>0</v>
          </cell>
          <cell r="Z358">
            <v>0</v>
          </cell>
          <cell r="AA358">
            <v>3276</v>
          </cell>
          <cell r="AB358">
            <v>1736.2800000000002</v>
          </cell>
          <cell r="AC358">
            <v>0.36000000000000032</v>
          </cell>
          <cell r="AD358">
            <v>2442.9600000000023</v>
          </cell>
          <cell r="AE358">
            <v>594.36000000000058</v>
          </cell>
        </row>
        <row r="359">
          <cell r="B359" t="str">
            <v>00072327</v>
          </cell>
          <cell r="C359" t="str">
            <v>0047232700000</v>
          </cell>
          <cell r="D359" t="str">
            <v>107071</v>
          </cell>
          <cell r="E359" t="str">
            <v>Woodthorpe Community Primary School</v>
          </cell>
          <cell r="F359">
            <v>5928</v>
          </cell>
          <cell r="G359">
            <v>390</v>
          </cell>
          <cell r="I359">
            <v>5286</v>
          </cell>
          <cell r="J359">
            <v>0</v>
          </cell>
          <cell r="L359">
            <v>4995</v>
          </cell>
          <cell r="M359">
            <v>330</v>
          </cell>
          <cell r="N359">
            <v>16929</v>
          </cell>
          <cell r="P359">
            <v>4.63</v>
          </cell>
          <cell r="Q359">
            <v>78381.27</v>
          </cell>
          <cell r="R359">
            <v>88458.2</v>
          </cell>
          <cell r="S359">
            <v>-10076.929999999993</v>
          </cell>
          <cell r="V359">
            <v>0</v>
          </cell>
          <cell r="Y359">
            <v>0</v>
          </cell>
          <cell r="Z359">
            <v>0</v>
          </cell>
          <cell r="AA359">
            <v>2808</v>
          </cell>
          <cell r="AB359">
            <v>1488.24</v>
          </cell>
          <cell r="AC359">
            <v>0.42999999999999972</v>
          </cell>
          <cell r="AD359">
            <v>2549.0399999999981</v>
          </cell>
          <cell r="AE359">
            <v>167.69999999999987</v>
          </cell>
        </row>
        <row r="360">
          <cell r="B360" t="str">
            <v>06204600</v>
          </cell>
          <cell r="D360" t="str">
            <v>143052</v>
          </cell>
          <cell r="E360" t="str">
            <v>Abbeyfield Primary Academy (formerley Firs Hill)</v>
          </cell>
          <cell r="F360">
            <v>8775</v>
          </cell>
          <cell r="G360">
            <v>429</v>
          </cell>
          <cell r="I360">
            <v>5940</v>
          </cell>
          <cell r="J360">
            <v>252</v>
          </cell>
          <cell r="L360">
            <v>6510</v>
          </cell>
          <cell r="M360">
            <v>528</v>
          </cell>
          <cell r="N360">
            <v>22434</v>
          </cell>
          <cell r="P360">
            <v>4.45</v>
          </cell>
          <cell r="Q360">
            <v>99831.3</v>
          </cell>
          <cell r="R360">
            <v>109217.15</v>
          </cell>
          <cell r="S360">
            <v>-9385.8499999999913</v>
          </cell>
          <cell r="V360">
            <v>0</v>
          </cell>
          <cell r="Y360">
            <v>0</v>
          </cell>
          <cell r="Z360">
            <v>0</v>
          </cell>
          <cell r="AA360">
            <v>3900</v>
          </cell>
          <cell r="AB360">
            <v>2067</v>
          </cell>
          <cell r="AC360">
            <v>0.25</v>
          </cell>
          <cell r="AD360">
            <v>2193.75</v>
          </cell>
          <cell r="AE360">
            <v>107.25</v>
          </cell>
        </row>
        <row r="361">
          <cell r="B361" t="str">
            <v>06204800</v>
          </cell>
          <cell r="D361" t="str">
            <v>143546</v>
          </cell>
          <cell r="E361" t="str">
            <v>Acres Hill Primary Academy</v>
          </cell>
          <cell r="F361">
            <v>3705</v>
          </cell>
          <cell r="G361">
            <v>0</v>
          </cell>
          <cell r="I361">
            <v>2850</v>
          </cell>
          <cell r="J361">
            <v>0</v>
          </cell>
          <cell r="L361">
            <v>2805</v>
          </cell>
          <cell r="M361">
            <v>0</v>
          </cell>
          <cell r="N361">
            <v>9360</v>
          </cell>
          <cell r="P361">
            <v>4.6400000000000006</v>
          </cell>
          <cell r="Q361">
            <v>43430.400000000009</v>
          </cell>
          <cell r="R361">
            <v>53916.9</v>
          </cell>
          <cell r="S361">
            <v>-10486.499999999993</v>
          </cell>
          <cell r="V361">
            <v>0</v>
          </cell>
          <cell r="Y361">
            <v>0</v>
          </cell>
          <cell r="Z361">
            <v>0</v>
          </cell>
          <cell r="AA361">
            <v>1950</v>
          </cell>
          <cell r="AB361">
            <v>1033.5</v>
          </cell>
          <cell r="AC361">
            <v>0.44000000000000039</v>
          </cell>
          <cell r="AD361">
            <v>1630.2000000000014</v>
          </cell>
          <cell r="AE361">
            <v>0</v>
          </cell>
        </row>
        <row r="362">
          <cell r="B362" t="str">
            <v>06401400</v>
          </cell>
          <cell r="D362">
            <v>145864</v>
          </cell>
          <cell r="E362" t="str">
            <v>Astrea Academy Sheffield</v>
          </cell>
          <cell r="F362">
            <v>5850</v>
          </cell>
          <cell r="G362">
            <v>975</v>
          </cell>
          <cell r="I362">
            <v>4455</v>
          </cell>
          <cell r="J362">
            <v>630</v>
          </cell>
          <cell r="L362">
            <v>4515</v>
          </cell>
          <cell r="M362">
            <v>825</v>
          </cell>
          <cell r="N362">
            <v>17250</v>
          </cell>
          <cell r="P362">
            <v>4.6100000000000003</v>
          </cell>
          <cell r="Q362">
            <v>79522.5</v>
          </cell>
          <cell r="R362">
            <v>64965.780000000006</v>
          </cell>
          <cell r="S362">
            <v>14556.719999999994</v>
          </cell>
          <cell r="V362">
            <v>0</v>
          </cell>
          <cell r="Y362">
            <v>0</v>
          </cell>
          <cell r="Z362">
            <v>0</v>
          </cell>
          <cell r="AA362">
            <v>1170</v>
          </cell>
          <cell r="AB362">
            <v>620.1</v>
          </cell>
          <cell r="AC362">
            <v>0.41000000000000014</v>
          </cell>
          <cell r="AD362">
            <v>2398.5000000000009</v>
          </cell>
          <cell r="AE362">
            <v>399.75000000000011</v>
          </cell>
        </row>
        <row r="363">
          <cell r="B363" t="str">
            <v>06227400</v>
          </cell>
          <cell r="D363" t="str">
            <v>142542</v>
          </cell>
          <cell r="E363" t="str">
            <v>Beck Primary Academy</v>
          </cell>
          <cell r="F363">
            <v>16770</v>
          </cell>
          <cell r="G363">
            <v>4875</v>
          </cell>
          <cell r="I363">
            <v>15367</v>
          </cell>
          <cell r="J363">
            <v>4385</v>
          </cell>
          <cell r="L363">
            <v>13495.2</v>
          </cell>
          <cell r="M363">
            <v>4290</v>
          </cell>
          <cell r="N363">
            <v>59182.2</v>
          </cell>
          <cell r="P363">
            <v>4.63</v>
          </cell>
          <cell r="Q363">
            <v>274013.58599999995</v>
          </cell>
          <cell r="R363">
            <v>305219.33</v>
          </cell>
          <cell r="S363">
            <v>-31205.744000000064</v>
          </cell>
          <cell r="V363">
            <v>0</v>
          </cell>
          <cell r="Y363">
            <v>60</v>
          </cell>
          <cell r="Z363">
            <v>252</v>
          </cell>
          <cell r="AA363">
            <v>7605</v>
          </cell>
          <cell r="AB363">
            <v>4030.65</v>
          </cell>
          <cell r="AC363">
            <v>0.42999999999999972</v>
          </cell>
          <cell r="AD363">
            <v>7211.0999999999949</v>
          </cell>
          <cell r="AE363">
            <v>2096.2499999999986</v>
          </cell>
        </row>
        <row r="364">
          <cell r="B364" t="str">
            <v>06235300</v>
          </cell>
          <cell r="D364" t="str">
            <v>143964</v>
          </cell>
          <cell r="E364" t="str">
            <v>Birley Primary Academy</v>
          </cell>
          <cell r="F364">
            <v>13332</v>
          </cell>
          <cell r="G364">
            <v>2598</v>
          </cell>
          <cell r="I364">
            <v>10440</v>
          </cell>
          <cell r="J364">
            <v>2730</v>
          </cell>
          <cell r="L364">
            <v>11181</v>
          </cell>
          <cell r="M364">
            <v>2145</v>
          </cell>
          <cell r="N364">
            <v>42426</v>
          </cell>
          <cell r="P364">
            <v>4.34</v>
          </cell>
          <cell r="Q364">
            <v>184128.84</v>
          </cell>
          <cell r="R364">
            <v>201334.46</v>
          </cell>
          <cell r="S364">
            <v>-17205.619999999995</v>
          </cell>
          <cell r="V364">
            <v>0</v>
          </cell>
          <cell r="Y364">
            <v>21.5</v>
          </cell>
          <cell r="Z364">
            <v>90.3</v>
          </cell>
          <cell r="AA364">
            <v>4236</v>
          </cell>
          <cell r="AB364">
            <v>2245.08</v>
          </cell>
          <cell r="AC364">
            <v>0.13999999999999968</v>
          </cell>
          <cell r="AD364">
            <v>1866.4799999999957</v>
          </cell>
          <cell r="AE364">
            <v>363.71999999999917</v>
          </cell>
        </row>
        <row r="365">
          <cell r="B365" t="str">
            <v>06232300</v>
          </cell>
          <cell r="D365" t="str">
            <v>143965</v>
          </cell>
          <cell r="E365" t="str">
            <v>Birley Spa Primary Academy</v>
          </cell>
          <cell r="F365">
            <v>8109</v>
          </cell>
          <cell r="G365">
            <v>3312</v>
          </cell>
          <cell r="I365">
            <v>6368</v>
          </cell>
          <cell r="J365">
            <v>2040</v>
          </cell>
          <cell r="L365">
            <v>6212.5</v>
          </cell>
          <cell r="M365">
            <v>2331</v>
          </cell>
          <cell r="N365">
            <v>28372.5</v>
          </cell>
          <cell r="P365">
            <v>4.5200000000000005</v>
          </cell>
          <cell r="Q365">
            <v>128243.70000000001</v>
          </cell>
          <cell r="R365">
            <v>123765.27500000001</v>
          </cell>
          <cell r="S365">
            <v>4478.4250000000029</v>
          </cell>
          <cell r="V365">
            <v>0</v>
          </cell>
          <cell r="Y365">
            <v>0</v>
          </cell>
          <cell r="Z365">
            <v>0</v>
          </cell>
          <cell r="AA365">
            <v>2952</v>
          </cell>
          <cell r="AB365">
            <v>1564.5600000000002</v>
          </cell>
          <cell r="AC365">
            <v>0.32000000000000028</v>
          </cell>
          <cell r="AD365">
            <v>2594.8800000000024</v>
          </cell>
          <cell r="AE365">
            <v>1059.8400000000011</v>
          </cell>
        </row>
        <row r="366">
          <cell r="B366" t="str">
            <v>06209500</v>
          </cell>
          <cell r="D366" t="str">
            <v>107008</v>
          </cell>
          <cell r="E366" t="str">
            <v>Byron Wood Primary Academy</v>
          </cell>
          <cell r="F366">
            <v>7215</v>
          </cell>
          <cell r="G366">
            <v>195</v>
          </cell>
          <cell r="I366">
            <v>12180</v>
          </cell>
          <cell r="J366">
            <v>210</v>
          </cell>
          <cell r="L366">
            <v>5355</v>
          </cell>
          <cell r="M366">
            <v>165</v>
          </cell>
          <cell r="N366">
            <v>25320</v>
          </cell>
          <cell r="P366">
            <v>4.6000000000000005</v>
          </cell>
          <cell r="Q366">
            <v>116472.00000000001</v>
          </cell>
          <cell r="R366">
            <v>133322.20000000001</v>
          </cell>
          <cell r="S366">
            <v>-16850.199999999997</v>
          </cell>
          <cell r="V366">
            <v>0</v>
          </cell>
          <cell r="Y366">
            <v>0</v>
          </cell>
          <cell r="Z366">
            <v>0</v>
          </cell>
          <cell r="AA366">
            <v>3315</v>
          </cell>
          <cell r="AB366">
            <v>1756.95</v>
          </cell>
          <cell r="AC366">
            <v>0.40000000000000036</v>
          </cell>
          <cell r="AD366">
            <v>2886.0000000000027</v>
          </cell>
          <cell r="AE366">
            <v>78.000000000000071</v>
          </cell>
        </row>
        <row r="367">
          <cell r="B367" t="str">
            <v>06202800</v>
          </cell>
          <cell r="D367" t="str">
            <v>140826</v>
          </cell>
          <cell r="E367" t="str">
            <v>Emmaus Catholic &amp; C of E Primary Academy</v>
          </cell>
          <cell r="F367">
            <v>7800</v>
          </cell>
          <cell r="G367">
            <v>1950</v>
          </cell>
          <cell r="I367">
            <v>3450</v>
          </cell>
          <cell r="J367">
            <v>840</v>
          </cell>
          <cell r="L367">
            <v>4740</v>
          </cell>
          <cell r="M367">
            <v>1650</v>
          </cell>
          <cell r="N367">
            <v>20430</v>
          </cell>
          <cell r="P367">
            <v>4.57</v>
          </cell>
          <cell r="Q367">
            <v>93365.1</v>
          </cell>
          <cell r="R367">
            <v>94851.199999999997</v>
          </cell>
          <cell r="S367">
            <v>-1486.0999999999913</v>
          </cell>
          <cell r="V367">
            <v>0</v>
          </cell>
          <cell r="Y367">
            <v>0</v>
          </cell>
          <cell r="Z367">
            <v>0</v>
          </cell>
          <cell r="AA367">
            <v>3120</v>
          </cell>
          <cell r="AB367">
            <v>1653.6000000000001</v>
          </cell>
          <cell r="AC367">
            <v>0.37000000000000011</v>
          </cell>
          <cell r="AD367">
            <v>2886.0000000000009</v>
          </cell>
          <cell r="AE367">
            <v>721.50000000000023</v>
          </cell>
        </row>
        <row r="368">
          <cell r="B368" t="str">
            <v>062010</v>
          </cell>
          <cell r="D368" t="str">
            <v>139134</v>
          </cell>
          <cell r="E368" t="str">
            <v>Fox Hill Primary School (Academy)</v>
          </cell>
          <cell r="F368">
            <v>11739</v>
          </cell>
          <cell r="G368">
            <v>4017</v>
          </cell>
          <cell r="I368">
            <v>9438</v>
          </cell>
          <cell r="J368">
            <v>2100</v>
          </cell>
          <cell r="L368">
            <v>8778</v>
          </cell>
          <cell r="M368">
            <v>2904</v>
          </cell>
          <cell r="N368">
            <v>38976</v>
          </cell>
          <cell r="P368">
            <v>4.55</v>
          </cell>
          <cell r="Q368">
            <v>177340.79999999999</v>
          </cell>
          <cell r="R368">
            <v>186118.8</v>
          </cell>
          <cell r="S368">
            <v>-8778</v>
          </cell>
          <cell r="V368">
            <v>0</v>
          </cell>
          <cell r="Y368">
            <v>0</v>
          </cell>
          <cell r="Z368">
            <v>0</v>
          </cell>
          <cell r="AA368">
            <v>5265</v>
          </cell>
          <cell r="AB368">
            <v>2790.4500000000003</v>
          </cell>
          <cell r="AC368">
            <v>0.34999999999999964</v>
          </cell>
          <cell r="AD368">
            <v>4108.649999999996</v>
          </cell>
          <cell r="AE368">
            <v>1405.9499999999987</v>
          </cell>
        </row>
        <row r="369">
          <cell r="B369" t="str">
            <v>06230500</v>
          </cell>
          <cell r="D369" t="str">
            <v>139297</v>
          </cell>
          <cell r="E369" t="str">
            <v xml:space="preserve">Reach 4 Academy Trust c/o Greengate Lane </v>
          </cell>
          <cell r="F369">
            <v>7449</v>
          </cell>
          <cell r="G369">
            <v>2301</v>
          </cell>
          <cell r="I369">
            <v>5796</v>
          </cell>
          <cell r="J369">
            <v>1302</v>
          </cell>
          <cell r="L369">
            <v>5775</v>
          </cell>
          <cell r="M369">
            <v>1815</v>
          </cell>
          <cell r="N369">
            <v>24438</v>
          </cell>
          <cell r="P369">
            <v>4.38</v>
          </cell>
          <cell r="Q369">
            <v>107038.44</v>
          </cell>
          <cell r="R369">
            <v>92284.38</v>
          </cell>
          <cell r="S369">
            <v>14754.059999999998</v>
          </cell>
          <cell r="V369">
            <v>0</v>
          </cell>
          <cell r="Y369">
            <v>0</v>
          </cell>
          <cell r="Z369">
            <v>0</v>
          </cell>
          <cell r="AA369">
            <v>2418</v>
          </cell>
          <cell r="AB369">
            <v>1281.54</v>
          </cell>
          <cell r="AC369">
            <v>0.17999999999999972</v>
          </cell>
          <cell r="AD369">
            <v>1340.8199999999979</v>
          </cell>
          <cell r="AE369">
            <v>414.17999999999932</v>
          </cell>
        </row>
        <row r="370">
          <cell r="B370" t="str">
            <v>06200400</v>
          </cell>
          <cell r="D370" t="str">
            <v>138512</v>
          </cell>
          <cell r="E370" t="str">
            <v>Hartley Brook Academy (Reach 4 Academy Trust)</v>
          </cell>
          <cell r="F370">
            <v>11992.5</v>
          </cell>
          <cell r="G370">
            <v>2145</v>
          </cell>
          <cell r="I370">
            <v>8700</v>
          </cell>
          <cell r="J370">
            <v>1890</v>
          </cell>
          <cell r="L370">
            <v>9285</v>
          </cell>
          <cell r="M370">
            <v>1815</v>
          </cell>
          <cell r="N370">
            <v>35827.5</v>
          </cell>
          <cell r="P370">
            <v>4.63</v>
          </cell>
          <cell r="Q370">
            <v>165881.32499999998</v>
          </cell>
          <cell r="R370">
            <v>185369.36000000002</v>
          </cell>
          <cell r="S370">
            <v>-19488.035000000033</v>
          </cell>
          <cell r="V370">
            <v>0</v>
          </cell>
          <cell r="Y370">
            <v>0</v>
          </cell>
          <cell r="Z370">
            <v>0</v>
          </cell>
          <cell r="AA370">
            <v>5850</v>
          </cell>
          <cell r="AB370">
            <v>3100.5</v>
          </cell>
          <cell r="AC370">
            <v>0.42999999999999972</v>
          </cell>
          <cell r="AD370">
            <v>5156.7749999999969</v>
          </cell>
          <cell r="AE370">
            <v>922.34999999999934</v>
          </cell>
        </row>
        <row r="371">
          <cell r="B371" t="str">
            <v>06203900</v>
          </cell>
          <cell r="D371" t="str">
            <v>141403</v>
          </cell>
          <cell r="E371" t="str">
            <v>High Hazels Nursery Infant School (Academy)</v>
          </cell>
          <cell r="F371">
            <v>10830</v>
          </cell>
          <cell r="G371">
            <v>0</v>
          </cell>
          <cell r="I371">
            <v>6720</v>
          </cell>
          <cell r="J371">
            <v>0</v>
          </cell>
          <cell r="L371">
            <v>7095</v>
          </cell>
          <cell r="M371">
            <v>0</v>
          </cell>
          <cell r="N371">
            <v>24645</v>
          </cell>
          <cell r="P371">
            <v>4.59</v>
          </cell>
          <cell r="Q371">
            <v>113120.55</v>
          </cell>
          <cell r="R371">
            <v>140555.03999999998</v>
          </cell>
          <cell r="S371">
            <v>-27434.489999999976</v>
          </cell>
          <cell r="V371">
            <v>0</v>
          </cell>
          <cell r="Y371">
            <v>0</v>
          </cell>
          <cell r="Z371">
            <v>0</v>
          </cell>
          <cell r="AA371">
            <v>4050</v>
          </cell>
          <cell r="AB371">
            <v>2146.5</v>
          </cell>
          <cell r="AC371">
            <v>0.38999999999999968</v>
          </cell>
          <cell r="AD371">
            <v>4223.6999999999962</v>
          </cell>
          <cell r="AE371">
            <v>0</v>
          </cell>
        </row>
        <row r="372">
          <cell r="B372" t="str">
            <v>06422600</v>
          </cell>
          <cell r="D372" t="str">
            <v>139856</v>
          </cell>
          <cell r="E372" t="str">
            <v>Hinde House 3-16 Academy</v>
          </cell>
          <cell r="F372">
            <v>12675</v>
          </cell>
          <cell r="G372">
            <v>1170</v>
          </cell>
          <cell r="I372">
            <v>10020</v>
          </cell>
          <cell r="J372">
            <v>1050</v>
          </cell>
          <cell r="L372">
            <v>9082.5</v>
          </cell>
          <cell r="M372">
            <v>1117.5</v>
          </cell>
          <cell r="N372">
            <v>35115</v>
          </cell>
          <cell r="P372">
            <v>4.62</v>
          </cell>
          <cell r="Q372">
            <v>162231.30000000002</v>
          </cell>
          <cell r="R372">
            <v>178487.7</v>
          </cell>
          <cell r="S372">
            <v>-16256.399999999994</v>
          </cell>
          <cell r="V372">
            <v>0</v>
          </cell>
          <cell r="Y372">
            <v>24</v>
          </cell>
          <cell r="Z372">
            <v>100.80000000000001</v>
          </cell>
          <cell r="AA372">
            <v>5265</v>
          </cell>
          <cell r="AB372">
            <v>2790.4500000000003</v>
          </cell>
          <cell r="AC372">
            <v>0.41999999999999993</v>
          </cell>
          <cell r="AD372">
            <v>5323.4999999999991</v>
          </cell>
          <cell r="AE372">
            <v>491.39999999999992</v>
          </cell>
        </row>
        <row r="373">
          <cell r="B373" t="str">
            <v>06233700</v>
          </cell>
          <cell r="D373" t="str">
            <v>142663</v>
          </cell>
          <cell r="E373" t="str">
            <v>Hucklow Primary Academy</v>
          </cell>
          <cell r="F373">
            <v>18345</v>
          </cell>
          <cell r="G373">
            <v>1170</v>
          </cell>
          <cell r="I373">
            <v>13725</v>
          </cell>
          <cell r="J373">
            <v>630</v>
          </cell>
          <cell r="L373">
            <v>15030</v>
          </cell>
          <cell r="M373">
            <v>660</v>
          </cell>
          <cell r="N373">
            <v>49560</v>
          </cell>
          <cell r="P373">
            <v>4.59</v>
          </cell>
          <cell r="Q373">
            <v>227480.4</v>
          </cell>
          <cell r="R373">
            <v>248310.09</v>
          </cell>
          <cell r="S373">
            <v>-20829.690000000002</v>
          </cell>
          <cell r="V373">
            <v>0</v>
          </cell>
          <cell r="Y373">
            <v>0</v>
          </cell>
          <cell r="Z373">
            <v>0</v>
          </cell>
          <cell r="AA373">
            <v>6450</v>
          </cell>
          <cell r="AB373">
            <v>3418.5</v>
          </cell>
          <cell r="AC373">
            <v>0.38999999999999968</v>
          </cell>
          <cell r="AD373">
            <v>7154.5499999999938</v>
          </cell>
          <cell r="AE373">
            <v>456.29999999999961</v>
          </cell>
        </row>
        <row r="374">
          <cell r="B374" t="str">
            <v>06232600</v>
          </cell>
          <cell r="D374">
            <v>139932</v>
          </cell>
          <cell r="E374" t="str">
            <v>E-ACT Pathways Academy (Longley Primary)</v>
          </cell>
          <cell r="F374">
            <v>5460</v>
          </cell>
          <cell r="G374">
            <v>585</v>
          </cell>
          <cell r="I374">
            <v>4110</v>
          </cell>
          <cell r="J374">
            <v>420</v>
          </cell>
          <cell r="L374">
            <v>4020</v>
          </cell>
          <cell r="M374">
            <v>495</v>
          </cell>
          <cell r="N374">
            <v>15090</v>
          </cell>
          <cell r="P374">
            <v>4.62</v>
          </cell>
          <cell r="Q374">
            <v>69715.8</v>
          </cell>
          <cell r="R374">
            <v>82247.19</v>
          </cell>
          <cell r="S374">
            <v>-12531.39</v>
          </cell>
          <cell r="V374">
            <v>0</v>
          </cell>
          <cell r="Y374">
            <v>0</v>
          </cell>
          <cell r="Z374">
            <v>0</v>
          </cell>
          <cell r="AA374">
            <v>3315</v>
          </cell>
          <cell r="AB374">
            <v>1756.95</v>
          </cell>
          <cell r="AC374">
            <v>0.41999999999999993</v>
          </cell>
          <cell r="AD374">
            <v>2293.1999999999998</v>
          </cell>
          <cell r="AE374">
            <v>245.69999999999996</v>
          </cell>
        </row>
        <row r="375">
          <cell r="B375" t="str">
            <v>06202900</v>
          </cell>
          <cell r="D375" t="str">
            <v>141102</v>
          </cell>
          <cell r="E375" t="str">
            <v>Lowedges Primary Academy (Aston Comm Trust)</v>
          </cell>
          <cell r="F375">
            <v>8697</v>
          </cell>
          <cell r="G375">
            <v>1794</v>
          </cell>
          <cell r="I375">
            <v>4830</v>
          </cell>
          <cell r="J375">
            <v>1134</v>
          </cell>
          <cell r="L375">
            <v>5754</v>
          </cell>
          <cell r="M375">
            <v>1353</v>
          </cell>
          <cell r="N375">
            <v>23562</v>
          </cell>
          <cell r="P375">
            <v>4.6000000000000005</v>
          </cell>
          <cell r="Q375">
            <v>108385.20000000001</v>
          </cell>
          <cell r="R375">
            <v>112925.35000000002</v>
          </cell>
          <cell r="S375">
            <v>-4540.1500000000087</v>
          </cell>
          <cell r="V375">
            <v>0</v>
          </cell>
          <cell r="Y375">
            <v>0</v>
          </cell>
          <cell r="Z375">
            <v>0</v>
          </cell>
          <cell r="AA375">
            <v>5070</v>
          </cell>
          <cell r="AB375">
            <v>2687.1</v>
          </cell>
          <cell r="AC375">
            <v>0.40000000000000036</v>
          </cell>
          <cell r="AD375">
            <v>3478.8000000000029</v>
          </cell>
          <cell r="AE375">
            <v>717.60000000000059</v>
          </cell>
        </row>
        <row r="376">
          <cell r="B376" t="str">
            <v>06204500</v>
          </cell>
          <cell r="D376" t="str">
            <v>142937</v>
          </cell>
          <cell r="E376" t="str">
            <v>Lower Meadow Primary (Reach 4 Academy Trust)</v>
          </cell>
          <cell r="F376">
            <v>7800</v>
          </cell>
          <cell r="G376">
            <v>351</v>
          </cell>
          <cell r="I376">
            <v>5790</v>
          </cell>
          <cell r="J376">
            <v>0</v>
          </cell>
          <cell r="L376">
            <v>5280</v>
          </cell>
          <cell r="M376">
            <v>297</v>
          </cell>
          <cell r="N376">
            <v>19518</v>
          </cell>
          <cell r="P376">
            <v>4.59</v>
          </cell>
          <cell r="Q376">
            <v>89587.62</v>
          </cell>
          <cell r="R376">
            <v>95332.5</v>
          </cell>
          <cell r="S376">
            <v>-5744.8800000000047</v>
          </cell>
          <cell r="V376">
            <v>0</v>
          </cell>
          <cell r="Y376">
            <v>0</v>
          </cell>
          <cell r="Z376">
            <v>0</v>
          </cell>
          <cell r="AA376">
            <v>5460</v>
          </cell>
          <cell r="AB376">
            <v>2893.8</v>
          </cell>
          <cell r="AC376">
            <v>0.38999999999999968</v>
          </cell>
          <cell r="AD376">
            <v>3041.9999999999977</v>
          </cell>
          <cell r="AE376">
            <v>136.8899999999999</v>
          </cell>
        </row>
        <row r="377">
          <cell r="B377" t="str">
            <v>06235900</v>
          </cell>
          <cell r="D377" t="str">
            <v>143799</v>
          </cell>
          <cell r="E377" t="str">
            <v>Manor Lodge Primary Academy</v>
          </cell>
          <cell r="F377">
            <v>6324</v>
          </cell>
          <cell r="G377">
            <v>1053</v>
          </cell>
          <cell r="I377">
            <v>3870</v>
          </cell>
          <cell r="J377">
            <v>525</v>
          </cell>
          <cell r="L377">
            <v>4392</v>
          </cell>
          <cell r="M377">
            <v>726</v>
          </cell>
          <cell r="N377">
            <v>16890</v>
          </cell>
          <cell r="P377">
            <v>4.51</v>
          </cell>
          <cell r="Q377">
            <v>76173.899999999994</v>
          </cell>
          <cell r="R377">
            <v>79919.039999999994</v>
          </cell>
          <cell r="S377">
            <v>-3745.1399999999994</v>
          </cell>
          <cell r="V377">
            <v>0</v>
          </cell>
          <cell r="Y377">
            <v>162.5</v>
          </cell>
          <cell r="Z377">
            <v>682.5</v>
          </cell>
          <cell r="AA377">
            <v>3081</v>
          </cell>
          <cell r="AB377">
            <v>1632.93</v>
          </cell>
          <cell r="AC377">
            <v>0.30999999999999961</v>
          </cell>
          <cell r="AD377">
            <v>1960.4399999999976</v>
          </cell>
          <cell r="AE377">
            <v>326.42999999999961</v>
          </cell>
        </row>
        <row r="378">
          <cell r="B378" t="str">
            <v>06234500</v>
          </cell>
          <cell r="D378" t="str">
            <v>139137</v>
          </cell>
          <cell r="E378" t="str">
            <v>Mansel Primary Academy</v>
          </cell>
          <cell r="F378">
            <v>12360</v>
          </cell>
          <cell r="G378">
            <v>1365</v>
          </cell>
          <cell r="I378">
            <v>8550</v>
          </cell>
          <cell r="J378">
            <v>630</v>
          </cell>
          <cell r="L378">
            <v>9297</v>
          </cell>
          <cell r="M378">
            <v>1320</v>
          </cell>
          <cell r="N378">
            <v>33522</v>
          </cell>
          <cell r="P378">
            <v>4.62</v>
          </cell>
          <cell r="Q378">
            <v>154871.64000000001</v>
          </cell>
          <cell r="R378">
            <v>175460.69999999998</v>
          </cell>
          <cell r="S378">
            <v>-20589.059999999969</v>
          </cell>
          <cell r="V378">
            <v>0</v>
          </cell>
          <cell r="Y378">
            <v>0</v>
          </cell>
          <cell r="Z378">
            <v>0</v>
          </cell>
          <cell r="AA378">
            <v>7485</v>
          </cell>
          <cell r="AB378">
            <v>3967.05</v>
          </cell>
          <cell r="AC378">
            <v>0.41999999999999993</v>
          </cell>
          <cell r="AD378">
            <v>5191.1999999999989</v>
          </cell>
          <cell r="AE378">
            <v>573.29999999999995</v>
          </cell>
        </row>
        <row r="379">
          <cell r="B379" t="str">
            <v>06208300</v>
          </cell>
          <cell r="D379" t="str">
            <v>139336</v>
          </cell>
          <cell r="E379" t="str">
            <v>Meynell Primary Academy</v>
          </cell>
          <cell r="F379">
            <v>17280</v>
          </cell>
          <cell r="G379">
            <v>1365</v>
          </cell>
          <cell r="I379">
            <v>10980</v>
          </cell>
          <cell r="J379">
            <v>825</v>
          </cell>
          <cell r="L379">
            <v>12331</v>
          </cell>
          <cell r="M379">
            <v>990</v>
          </cell>
          <cell r="N379">
            <v>43771</v>
          </cell>
          <cell r="P379">
            <v>4.59</v>
          </cell>
          <cell r="Q379">
            <v>200908.88999999998</v>
          </cell>
          <cell r="R379">
            <v>236202.42</v>
          </cell>
          <cell r="S379">
            <v>-35293.530000000028</v>
          </cell>
          <cell r="V379">
            <v>0</v>
          </cell>
          <cell r="Y379">
            <v>0</v>
          </cell>
          <cell r="Z379">
            <v>0</v>
          </cell>
          <cell r="AA379">
            <v>11235</v>
          </cell>
          <cell r="AB379">
            <v>5954.55</v>
          </cell>
          <cell r="AC379">
            <v>0.38999999999999968</v>
          </cell>
          <cell r="AD379">
            <v>6739.1999999999944</v>
          </cell>
          <cell r="AE379">
            <v>532.34999999999957</v>
          </cell>
        </row>
        <row r="380">
          <cell r="B380" t="str">
            <v>06234600</v>
          </cell>
          <cell r="D380" t="str">
            <v>107089</v>
          </cell>
          <cell r="E380" t="str">
            <v>Monteney Primary Academy</v>
          </cell>
          <cell r="F380">
            <v>12090</v>
          </cell>
          <cell r="G380">
            <v>0</v>
          </cell>
          <cell r="I380">
            <v>9210</v>
          </cell>
          <cell r="J380">
            <v>195</v>
          </cell>
          <cell r="L380">
            <v>10069.200000000001</v>
          </cell>
          <cell r="M380">
            <v>0</v>
          </cell>
          <cell r="N380">
            <v>31564.2</v>
          </cell>
          <cell r="P380">
            <v>4.4700000000000006</v>
          </cell>
          <cell r="Q380">
            <v>141091.97400000002</v>
          </cell>
          <cell r="R380">
            <v>166757.91000000003</v>
          </cell>
          <cell r="S380">
            <v>-25665.936000000016</v>
          </cell>
          <cell r="V380">
            <v>0</v>
          </cell>
          <cell r="Y380">
            <v>0</v>
          </cell>
          <cell r="Z380">
            <v>0</v>
          </cell>
          <cell r="AA380">
            <v>3900</v>
          </cell>
          <cell r="AB380">
            <v>2067</v>
          </cell>
          <cell r="AC380">
            <v>0.27000000000000046</v>
          </cell>
          <cell r="AD380">
            <v>3264.3000000000056</v>
          </cell>
          <cell r="AE380">
            <v>0</v>
          </cell>
        </row>
        <row r="381">
          <cell r="B381" t="str">
            <v>06200200</v>
          </cell>
          <cell r="D381" t="str">
            <v>142274</v>
          </cell>
          <cell r="E381" t="str">
            <v>Nether Edge NIJ Academy</v>
          </cell>
          <cell r="F381">
            <v>9516</v>
          </cell>
          <cell r="G381">
            <v>390</v>
          </cell>
          <cell r="I381">
            <v>5409</v>
          </cell>
          <cell r="J381">
            <v>420</v>
          </cell>
          <cell r="L381">
            <v>6429</v>
          </cell>
          <cell r="M381">
            <v>330</v>
          </cell>
          <cell r="N381">
            <v>22494</v>
          </cell>
          <cell r="P381">
            <v>4.22</v>
          </cell>
          <cell r="Q381">
            <v>94924.68</v>
          </cell>
          <cell r="R381">
            <v>112146.65999999999</v>
          </cell>
          <cell r="S381">
            <v>-17221.979999999996</v>
          </cell>
          <cell r="V381">
            <v>0</v>
          </cell>
          <cell r="Y381">
            <v>0</v>
          </cell>
          <cell r="Z381">
            <v>0</v>
          </cell>
          <cell r="AA381">
            <v>2145</v>
          </cell>
          <cell r="AB381">
            <v>1136.8500000000001</v>
          </cell>
          <cell r="AC381">
            <v>1.9999999999999574E-2</v>
          </cell>
          <cell r="AD381">
            <v>190.31999999999596</v>
          </cell>
          <cell r="AE381">
            <v>7.7999999999998337</v>
          </cell>
        </row>
        <row r="382">
          <cell r="B382" t="str">
            <v>06205100</v>
          </cell>
          <cell r="D382" t="str">
            <v>130335</v>
          </cell>
          <cell r="E382" t="str">
            <v>Norfolk Community Primary School</v>
          </cell>
          <cell r="F382">
            <v>12480</v>
          </cell>
          <cell r="G382">
            <v>2847</v>
          </cell>
          <cell r="I382">
            <v>9795</v>
          </cell>
          <cell r="J382">
            <v>3276</v>
          </cell>
          <cell r="L382">
            <v>9270</v>
          </cell>
          <cell r="M382">
            <v>2310</v>
          </cell>
          <cell r="N382">
            <v>39978</v>
          </cell>
          <cell r="P382">
            <v>4.62</v>
          </cell>
          <cell r="Q382">
            <v>184698.36000000002</v>
          </cell>
          <cell r="R382">
            <v>207162.72</v>
          </cell>
          <cell r="S382">
            <v>-22464.359999999986</v>
          </cell>
          <cell r="V382">
            <v>0</v>
          </cell>
          <cell r="Y382">
            <v>0</v>
          </cell>
          <cell r="Z382">
            <v>0</v>
          </cell>
          <cell r="AA382">
            <v>7995</v>
          </cell>
          <cell r="AB382">
            <v>4237.3500000000004</v>
          </cell>
          <cell r="AC382">
            <v>0.41999999999999993</v>
          </cell>
          <cell r="AD382">
            <v>5241.5999999999995</v>
          </cell>
          <cell r="AE382">
            <v>1195.7399999999998</v>
          </cell>
        </row>
        <row r="383">
          <cell r="B383" t="str">
            <v>06400500</v>
          </cell>
          <cell r="D383" t="str">
            <v>140394</v>
          </cell>
          <cell r="E383" t="str">
            <v>Oasis Academy Don Valley</v>
          </cell>
          <cell r="F383">
            <v>8385</v>
          </cell>
          <cell r="G383">
            <v>0</v>
          </cell>
          <cell r="I383">
            <v>7230</v>
          </cell>
          <cell r="J383">
            <v>0</v>
          </cell>
          <cell r="L383">
            <v>6765</v>
          </cell>
          <cell r="M383">
            <v>0</v>
          </cell>
          <cell r="N383">
            <v>22380</v>
          </cell>
          <cell r="P383">
            <v>4.63</v>
          </cell>
          <cell r="Q383">
            <v>103619.4</v>
          </cell>
          <cell r="R383">
            <v>112959.06</v>
          </cell>
          <cell r="S383">
            <v>-9339.6600000000035</v>
          </cell>
          <cell r="V383">
            <v>0</v>
          </cell>
          <cell r="Y383">
            <v>0</v>
          </cell>
          <cell r="Z383">
            <v>0</v>
          </cell>
          <cell r="AA383">
            <v>3315</v>
          </cell>
          <cell r="AB383">
            <v>1756.95</v>
          </cell>
          <cell r="AC383">
            <v>0.42999999999999972</v>
          </cell>
          <cell r="AD383">
            <v>3605.5499999999975</v>
          </cell>
          <cell r="AE383">
            <v>0</v>
          </cell>
        </row>
        <row r="384">
          <cell r="B384" t="str">
            <v>06201800</v>
          </cell>
          <cell r="D384" t="str">
            <v>140218</v>
          </cell>
          <cell r="E384" t="str">
            <v>Oasis Academy Firvale</v>
          </cell>
          <cell r="F384">
            <v>5430</v>
          </cell>
          <cell r="G384">
            <v>0</v>
          </cell>
          <cell r="I384">
            <v>2880</v>
          </cell>
          <cell r="J384">
            <v>0</v>
          </cell>
          <cell r="L384">
            <v>4290</v>
          </cell>
          <cell r="M384">
            <v>0</v>
          </cell>
          <cell r="N384">
            <v>12600</v>
          </cell>
          <cell r="P384">
            <v>4.58</v>
          </cell>
          <cell r="Q384">
            <v>57708</v>
          </cell>
          <cell r="R384">
            <v>44553.810000000005</v>
          </cell>
          <cell r="S384">
            <v>13154.189999999995</v>
          </cell>
          <cell r="V384">
            <v>0</v>
          </cell>
          <cell r="Y384">
            <v>0</v>
          </cell>
          <cell r="Z384">
            <v>0</v>
          </cell>
          <cell r="AA384">
            <v>2310</v>
          </cell>
          <cell r="AB384">
            <v>1224.3</v>
          </cell>
          <cell r="AC384">
            <v>0.37999999999999989</v>
          </cell>
          <cell r="AD384">
            <v>2063.3999999999996</v>
          </cell>
          <cell r="AE384">
            <v>0</v>
          </cell>
        </row>
        <row r="385">
          <cell r="B385" t="str">
            <v>06201900</v>
          </cell>
          <cell r="D385" t="str">
            <v>140219</v>
          </cell>
          <cell r="E385" t="str">
            <v>Oasis Academy Watermead</v>
          </cell>
          <cell r="F385">
            <v>7365</v>
          </cell>
          <cell r="G385">
            <v>780</v>
          </cell>
          <cell r="I385">
            <v>5025</v>
          </cell>
          <cell r="J385">
            <v>630</v>
          </cell>
          <cell r="L385">
            <v>5295</v>
          </cell>
          <cell r="M385">
            <v>810</v>
          </cell>
          <cell r="N385">
            <v>19905</v>
          </cell>
          <cell r="P385">
            <v>4.62</v>
          </cell>
          <cell r="Q385">
            <v>91961.1</v>
          </cell>
          <cell r="R385">
            <v>109042.65</v>
          </cell>
          <cell r="S385">
            <v>-17081.549999999988</v>
          </cell>
          <cell r="V385">
            <v>0</v>
          </cell>
          <cell r="Y385">
            <v>0</v>
          </cell>
          <cell r="Z385">
            <v>0</v>
          </cell>
          <cell r="AA385">
            <v>3705</v>
          </cell>
          <cell r="AB385">
            <v>1963.65</v>
          </cell>
          <cell r="AC385">
            <v>0.41999999999999993</v>
          </cell>
          <cell r="AD385">
            <v>3093.2999999999993</v>
          </cell>
          <cell r="AE385">
            <v>327.59999999999997</v>
          </cell>
        </row>
        <row r="386">
          <cell r="B386" t="str">
            <v>06209300</v>
          </cell>
          <cell r="D386" t="str">
            <v>107007</v>
          </cell>
          <cell r="E386" t="str">
            <v>Owler Brook Nursery and Infant School</v>
          </cell>
          <cell r="F386">
            <v>11811</v>
          </cell>
          <cell r="G386">
            <v>0</v>
          </cell>
          <cell r="I386">
            <v>8427</v>
          </cell>
          <cell r="J386">
            <v>0</v>
          </cell>
          <cell r="L386">
            <v>8475</v>
          </cell>
          <cell r="M386">
            <v>0</v>
          </cell>
          <cell r="N386">
            <v>28713</v>
          </cell>
          <cell r="P386">
            <v>4.62</v>
          </cell>
          <cell r="Q386">
            <v>132654.06</v>
          </cell>
          <cell r="R386">
            <v>131559.12</v>
          </cell>
          <cell r="S386">
            <v>1094.9400000000023</v>
          </cell>
          <cell r="V386">
            <v>0</v>
          </cell>
          <cell r="Y386">
            <v>0</v>
          </cell>
          <cell r="Z386">
            <v>0</v>
          </cell>
          <cell r="AA386">
            <v>5070</v>
          </cell>
          <cell r="AB386">
            <v>2687.1</v>
          </cell>
          <cell r="AC386">
            <v>0.41999999999999993</v>
          </cell>
          <cell r="AD386">
            <v>4960.619999999999</v>
          </cell>
          <cell r="AE386">
            <v>0</v>
          </cell>
        </row>
        <row r="387">
          <cell r="B387" t="str">
            <v>06233200</v>
          </cell>
          <cell r="D387" t="str">
            <v>143798</v>
          </cell>
          <cell r="E387" t="str">
            <v>Phillimore Community Primary Academy</v>
          </cell>
          <cell r="F387">
            <v>11505</v>
          </cell>
          <cell r="G387">
            <v>390</v>
          </cell>
          <cell r="I387">
            <v>7176</v>
          </cell>
          <cell r="J387">
            <v>420</v>
          </cell>
          <cell r="L387">
            <v>8805</v>
          </cell>
          <cell r="M387">
            <v>330</v>
          </cell>
          <cell r="N387">
            <v>28626</v>
          </cell>
          <cell r="P387">
            <v>4.6400000000000006</v>
          </cell>
          <cell r="Q387">
            <v>132824.64000000001</v>
          </cell>
          <cell r="R387">
            <v>152798.61000000002</v>
          </cell>
          <cell r="S387">
            <v>-19973.97</v>
          </cell>
          <cell r="V387">
            <v>0</v>
          </cell>
          <cell r="Y387">
            <v>0</v>
          </cell>
          <cell r="Z387">
            <v>0</v>
          </cell>
          <cell r="AA387">
            <v>5265</v>
          </cell>
          <cell r="AB387">
            <v>2790.4500000000003</v>
          </cell>
          <cell r="AC387">
            <v>0.44000000000000039</v>
          </cell>
          <cell r="AD387">
            <v>5062.2000000000044</v>
          </cell>
          <cell r="AE387">
            <v>171.60000000000016</v>
          </cell>
        </row>
        <row r="388">
          <cell r="B388" t="str">
            <v>06236600</v>
          </cell>
          <cell r="C388" t="str">
            <v>ACD-6236600</v>
          </cell>
          <cell r="D388" t="str">
            <v>00072366</v>
          </cell>
          <cell r="E388" t="str">
            <v>Pye Bank CE Primary School</v>
          </cell>
          <cell r="F388">
            <v>9165</v>
          </cell>
          <cell r="G388">
            <v>585</v>
          </cell>
          <cell r="I388">
            <v>7620</v>
          </cell>
          <cell r="J388">
            <v>420</v>
          </cell>
          <cell r="L388">
            <v>5280</v>
          </cell>
          <cell r="M388">
            <v>360</v>
          </cell>
          <cell r="N388">
            <v>23430</v>
          </cell>
          <cell r="P388">
            <v>4.6400000000000006</v>
          </cell>
          <cell r="Q388">
            <v>108715.20000000001</v>
          </cell>
          <cell r="R388">
            <v>61726.420000000006</v>
          </cell>
          <cell r="S388">
            <v>46988.780000000006</v>
          </cell>
          <cell r="V388">
            <v>2160</v>
          </cell>
          <cell r="W388">
            <v>4.53</v>
          </cell>
          <cell r="X388">
            <v>9784.8000000000011</v>
          </cell>
          <cell r="Y388">
            <v>0</v>
          </cell>
          <cell r="Z388">
            <v>0</v>
          </cell>
          <cell r="AA388">
            <v>3705</v>
          </cell>
          <cell r="AB388">
            <v>1963.65</v>
          </cell>
          <cell r="AC388">
            <v>0.44000000000000039</v>
          </cell>
          <cell r="AD388">
            <v>4032.6000000000035</v>
          </cell>
          <cell r="AE388">
            <v>257.4000000000002</v>
          </cell>
        </row>
        <row r="389">
          <cell r="B389" t="str">
            <v>06236300</v>
          </cell>
          <cell r="D389" t="str">
            <v>143997</v>
          </cell>
          <cell r="E389" t="str">
            <v>Rainbow Forge Primary Academy</v>
          </cell>
          <cell r="F389">
            <v>9750</v>
          </cell>
          <cell r="G389">
            <v>2340</v>
          </cell>
          <cell r="I389">
            <v>8190</v>
          </cell>
          <cell r="J389">
            <v>1470</v>
          </cell>
          <cell r="L389">
            <v>7845</v>
          </cell>
          <cell r="M389">
            <v>1788</v>
          </cell>
          <cell r="N389">
            <v>31383</v>
          </cell>
          <cell r="P389">
            <v>4.3600000000000003</v>
          </cell>
          <cell r="Q389">
            <v>136829.88</v>
          </cell>
          <cell r="R389">
            <v>149727.00000000003</v>
          </cell>
          <cell r="S389">
            <v>-12897.120000000024</v>
          </cell>
          <cell r="V389">
            <v>0</v>
          </cell>
          <cell r="Y389">
            <v>0</v>
          </cell>
          <cell r="Z389">
            <v>0</v>
          </cell>
          <cell r="AA389">
            <v>5460</v>
          </cell>
          <cell r="AB389">
            <v>2893.8</v>
          </cell>
          <cell r="AC389">
            <v>0.16000000000000014</v>
          </cell>
          <cell r="AD389">
            <v>1560.0000000000014</v>
          </cell>
          <cell r="AE389">
            <v>374.40000000000032</v>
          </cell>
        </row>
        <row r="390">
          <cell r="B390" t="str">
            <v>06343100</v>
          </cell>
          <cell r="D390" t="str">
            <v>139133</v>
          </cell>
          <cell r="E390" t="str">
            <v>Southey Green Primary Academy</v>
          </cell>
          <cell r="F390">
            <v>24388</v>
          </cell>
          <cell r="G390">
            <v>6201</v>
          </cell>
          <cell r="I390">
            <v>16845</v>
          </cell>
          <cell r="J390">
            <v>3699</v>
          </cell>
          <cell r="L390">
            <v>16422</v>
          </cell>
          <cell r="M390">
            <v>3894</v>
          </cell>
          <cell r="N390">
            <v>71449</v>
          </cell>
          <cell r="P390">
            <v>4.62</v>
          </cell>
          <cell r="Q390">
            <v>330094.38</v>
          </cell>
          <cell r="R390">
            <v>347985.63</v>
          </cell>
          <cell r="S390">
            <v>-17891.25</v>
          </cell>
          <cell r="V390">
            <v>462</v>
          </cell>
          <cell r="W390">
            <v>4.53</v>
          </cell>
          <cell r="X390">
            <v>2092.86</v>
          </cell>
          <cell r="Y390">
            <v>0</v>
          </cell>
          <cell r="Z390">
            <v>0</v>
          </cell>
          <cell r="AA390">
            <v>12688</v>
          </cell>
          <cell r="AB390">
            <v>6724.64</v>
          </cell>
          <cell r="AC390">
            <v>0.41999999999999993</v>
          </cell>
          <cell r="AD390">
            <v>10242.959999999999</v>
          </cell>
          <cell r="AE390">
            <v>2604.4199999999996</v>
          </cell>
          <cell r="AF390">
            <v>1</v>
          </cell>
        </row>
        <row r="391">
          <cell r="B391" t="str">
            <v>06340200</v>
          </cell>
          <cell r="D391" t="str">
            <v>140588</v>
          </cell>
          <cell r="E391" t="str">
            <v>St Catherine's Catholic Primary Academy</v>
          </cell>
          <cell r="F391">
            <v>9126</v>
          </cell>
          <cell r="G391">
            <v>1397.5</v>
          </cell>
          <cell r="I391">
            <v>9495</v>
          </cell>
          <cell r="J391">
            <v>1337</v>
          </cell>
          <cell r="L391">
            <v>7410</v>
          </cell>
          <cell r="M391">
            <v>1182.5</v>
          </cell>
          <cell r="N391">
            <v>29948</v>
          </cell>
          <cell r="P391">
            <v>4.53</v>
          </cell>
          <cell r="Q391">
            <v>135664.44</v>
          </cell>
          <cell r="R391">
            <v>139388.01</v>
          </cell>
          <cell r="S391">
            <v>-3723.570000000007</v>
          </cell>
          <cell r="V391">
            <v>0</v>
          </cell>
          <cell r="Y391">
            <v>0</v>
          </cell>
          <cell r="Z391">
            <v>0</v>
          </cell>
          <cell r="AA391">
            <v>3120</v>
          </cell>
          <cell r="AB391">
            <v>1653.6000000000001</v>
          </cell>
          <cell r="AC391">
            <v>0.33000000000000007</v>
          </cell>
          <cell r="AD391">
            <v>3011.5800000000008</v>
          </cell>
          <cell r="AE391">
            <v>461.17500000000013</v>
          </cell>
        </row>
        <row r="392">
          <cell r="B392" t="str">
            <v>06520300</v>
          </cell>
          <cell r="D392" t="str">
            <v>139346</v>
          </cell>
          <cell r="E392" t="str">
            <v>St Joseph's Catholic Primary Academy</v>
          </cell>
          <cell r="F392">
            <v>4875</v>
          </cell>
          <cell r="G392">
            <v>2145</v>
          </cell>
          <cell r="I392">
            <v>3180</v>
          </cell>
          <cell r="J392">
            <v>1185</v>
          </cell>
          <cell r="L392">
            <v>3705</v>
          </cell>
          <cell r="M392">
            <v>1815</v>
          </cell>
          <cell r="N392">
            <v>16905</v>
          </cell>
          <cell r="P392">
            <v>4.32</v>
          </cell>
          <cell r="Q392">
            <v>73029.600000000006</v>
          </cell>
          <cell r="R392">
            <v>84477.300000000017</v>
          </cell>
          <cell r="S392">
            <v>-11447.700000000012</v>
          </cell>
          <cell r="V392">
            <v>0</v>
          </cell>
          <cell r="Y392">
            <v>0</v>
          </cell>
          <cell r="Z392">
            <v>0</v>
          </cell>
          <cell r="AA392">
            <v>195</v>
          </cell>
          <cell r="AB392">
            <v>103.35000000000001</v>
          </cell>
          <cell r="AC392">
            <v>0.12000000000000011</v>
          </cell>
          <cell r="AD392">
            <v>585.00000000000057</v>
          </cell>
          <cell r="AE392">
            <v>257.4000000000002</v>
          </cell>
        </row>
        <row r="393">
          <cell r="B393" t="str">
            <v>06202000</v>
          </cell>
          <cell r="D393" t="str">
            <v>140341</v>
          </cell>
          <cell r="E393" t="str">
            <v>St Mary's CE Primary School (The DS Acad Trust)</v>
          </cell>
          <cell r="F393">
            <v>3627</v>
          </cell>
          <cell r="G393">
            <v>1287</v>
          </cell>
          <cell r="I393">
            <v>2904</v>
          </cell>
          <cell r="J393">
            <v>900</v>
          </cell>
          <cell r="L393">
            <v>3234</v>
          </cell>
          <cell r="M393">
            <v>888</v>
          </cell>
          <cell r="N393">
            <v>12840</v>
          </cell>
          <cell r="P393">
            <v>4.55</v>
          </cell>
          <cell r="Q393">
            <v>58422</v>
          </cell>
          <cell r="R393">
            <v>58126.549999999996</v>
          </cell>
          <cell r="S393">
            <v>295.45000000000437</v>
          </cell>
          <cell r="V393">
            <v>0</v>
          </cell>
          <cell r="Y393">
            <v>0</v>
          </cell>
          <cell r="Z393">
            <v>0</v>
          </cell>
          <cell r="AA393">
            <v>975</v>
          </cell>
          <cell r="AB393">
            <v>516.75</v>
          </cell>
          <cell r="AC393">
            <v>0.34999999999999964</v>
          </cell>
          <cell r="AD393">
            <v>1269.4499999999987</v>
          </cell>
          <cell r="AE393">
            <v>450.44999999999953</v>
          </cell>
        </row>
        <row r="394">
          <cell r="B394" t="str">
            <v>06520700</v>
          </cell>
          <cell r="D394" t="str">
            <v>139347</v>
          </cell>
          <cell r="E394" t="str">
            <v>St Patrick's Catholic Primary Academy</v>
          </cell>
          <cell r="F394">
            <v>7020</v>
          </cell>
          <cell r="G394">
            <v>0</v>
          </cell>
          <cell r="I394">
            <v>6045</v>
          </cell>
          <cell r="J394">
            <v>0</v>
          </cell>
          <cell r="L394">
            <v>5940</v>
          </cell>
          <cell r="M394">
            <v>0</v>
          </cell>
          <cell r="N394">
            <v>19005</v>
          </cell>
          <cell r="P394">
            <v>4.5600000000000005</v>
          </cell>
          <cell r="Q394">
            <v>86662.8</v>
          </cell>
          <cell r="R394">
            <v>111212.97000000002</v>
          </cell>
          <cell r="S394">
            <v>-24550.170000000013</v>
          </cell>
          <cell r="V394">
            <v>0</v>
          </cell>
          <cell r="Y394">
            <v>0</v>
          </cell>
          <cell r="Z394">
            <v>0</v>
          </cell>
          <cell r="AA394">
            <v>1365</v>
          </cell>
          <cell r="AB394">
            <v>723.45</v>
          </cell>
          <cell r="AC394">
            <v>0.36000000000000032</v>
          </cell>
          <cell r="AD394">
            <v>2527.2000000000021</v>
          </cell>
          <cell r="AE394">
            <v>0</v>
          </cell>
        </row>
        <row r="395">
          <cell r="B395" t="str">
            <v>06341400</v>
          </cell>
          <cell r="D395" t="str">
            <v>138828</v>
          </cell>
          <cell r="E395" t="str">
            <v>St. Thomas of Canterbury Catholic Primary Academy</v>
          </cell>
          <cell r="F395">
            <v>6466</v>
          </cell>
          <cell r="G395">
            <v>3939</v>
          </cell>
          <cell r="I395">
            <v>5237</v>
          </cell>
          <cell r="J395">
            <v>3066</v>
          </cell>
          <cell r="L395">
            <v>5417</v>
          </cell>
          <cell r="M395">
            <v>3498</v>
          </cell>
          <cell r="N395">
            <v>27623</v>
          </cell>
          <cell r="P395">
            <v>4.28</v>
          </cell>
          <cell r="Q395">
            <v>118226.44</v>
          </cell>
          <cell r="R395">
            <v>125506.26000000001</v>
          </cell>
          <cell r="S395">
            <v>-7279.820000000007</v>
          </cell>
          <cell r="V395">
            <v>0</v>
          </cell>
          <cell r="Y395">
            <v>0</v>
          </cell>
          <cell r="Z395">
            <v>0</v>
          </cell>
          <cell r="AA395">
            <v>1170</v>
          </cell>
          <cell r="AB395">
            <v>620.1</v>
          </cell>
          <cell r="AC395">
            <v>8.0000000000000071E-2</v>
          </cell>
          <cell r="AD395">
            <v>517.28000000000043</v>
          </cell>
          <cell r="AE395">
            <v>315.12000000000029</v>
          </cell>
        </row>
        <row r="396">
          <cell r="B396" t="str">
            <v>06233900</v>
          </cell>
          <cell r="D396" t="str">
            <v>140310</v>
          </cell>
          <cell r="E396" t="str">
            <v>Tapton School Academy c/o Hillsborough Primary School</v>
          </cell>
          <cell r="F396">
            <v>9516</v>
          </cell>
          <cell r="G396">
            <v>2379</v>
          </cell>
          <cell r="I396">
            <v>5466</v>
          </cell>
          <cell r="J396">
            <v>1680</v>
          </cell>
          <cell r="L396">
            <v>6378</v>
          </cell>
          <cell r="M396">
            <v>2178</v>
          </cell>
          <cell r="N396">
            <v>27597</v>
          </cell>
          <cell r="P396">
            <v>4.51</v>
          </cell>
          <cell r="Q396">
            <v>124462.47</v>
          </cell>
          <cell r="R396">
            <v>144406.44999999998</v>
          </cell>
          <cell r="S396">
            <v>-19943.979999999981</v>
          </cell>
          <cell r="V396">
            <v>0</v>
          </cell>
          <cell r="Y396">
            <v>0</v>
          </cell>
          <cell r="Z396">
            <v>0</v>
          </cell>
          <cell r="AA396">
            <v>3159</v>
          </cell>
          <cell r="AB396">
            <v>1674.27</v>
          </cell>
          <cell r="AC396">
            <v>0.30999999999999961</v>
          </cell>
          <cell r="AD396">
            <v>2949.9599999999964</v>
          </cell>
          <cell r="AE396">
            <v>737.4899999999991</v>
          </cell>
        </row>
        <row r="397">
          <cell r="B397" t="str">
            <v>06223000</v>
          </cell>
          <cell r="D397" t="str">
            <v>142749</v>
          </cell>
          <cell r="E397" t="str">
            <v>Tinsley Meadows Primary Academy</v>
          </cell>
          <cell r="F397">
            <v>20085</v>
          </cell>
          <cell r="G397">
            <v>975</v>
          </cell>
          <cell r="I397">
            <v>12495</v>
          </cell>
          <cell r="J397">
            <v>420</v>
          </cell>
          <cell r="L397">
            <v>14835</v>
          </cell>
          <cell r="M397">
            <v>825</v>
          </cell>
          <cell r="N397">
            <v>49635</v>
          </cell>
          <cell r="P397">
            <v>4.6400000000000006</v>
          </cell>
          <cell r="Q397">
            <v>230306.40000000002</v>
          </cell>
          <cell r="R397">
            <v>218766.38000000003</v>
          </cell>
          <cell r="S397">
            <v>11540.01999999999</v>
          </cell>
          <cell r="V397">
            <v>0</v>
          </cell>
          <cell r="Y397">
            <v>0</v>
          </cell>
          <cell r="Z397">
            <v>0</v>
          </cell>
          <cell r="AA397">
            <v>6240</v>
          </cell>
          <cell r="AB397">
            <v>3307.2000000000003</v>
          </cell>
          <cell r="AC397">
            <v>0.44000000000000039</v>
          </cell>
          <cell r="AD397">
            <v>8837.4000000000087</v>
          </cell>
          <cell r="AE397">
            <v>429.0000000000004</v>
          </cell>
        </row>
        <row r="398">
          <cell r="B398" t="str">
            <v>06203400</v>
          </cell>
          <cell r="D398" t="str">
            <v>141339</v>
          </cell>
          <cell r="E398" t="str">
            <v>Valley Park Primary Academy</v>
          </cell>
          <cell r="F398">
            <v>11310</v>
          </cell>
          <cell r="G398">
            <v>2145</v>
          </cell>
          <cell r="I398">
            <v>9102</v>
          </cell>
          <cell r="J398">
            <v>1470</v>
          </cell>
          <cell r="L398">
            <v>9111</v>
          </cell>
          <cell r="M398">
            <v>1470</v>
          </cell>
          <cell r="N398">
            <v>34608</v>
          </cell>
          <cell r="P398">
            <v>4.6100000000000003</v>
          </cell>
          <cell r="Q398">
            <v>159542.88</v>
          </cell>
          <cell r="R398">
            <v>195132.18000000002</v>
          </cell>
          <cell r="S398">
            <v>-35589.300000000017</v>
          </cell>
          <cell r="V398">
            <v>0</v>
          </cell>
          <cell r="Y398">
            <v>0</v>
          </cell>
          <cell r="Z398">
            <v>0</v>
          </cell>
          <cell r="AA398">
            <v>8385</v>
          </cell>
          <cell r="AB398">
            <v>4444.05</v>
          </cell>
          <cell r="AC398">
            <v>0.41000000000000014</v>
          </cell>
          <cell r="AD398">
            <v>4637.1000000000013</v>
          </cell>
          <cell r="AE398">
            <v>879.45000000000027</v>
          </cell>
        </row>
        <row r="399">
          <cell r="B399" t="str">
            <v>06231100</v>
          </cell>
          <cell r="C399" t="str">
            <v>ACD-6231100</v>
          </cell>
          <cell r="D399" t="str">
            <v>00072311</v>
          </cell>
          <cell r="E399" t="str">
            <v>Wharncliffe Side Primary School</v>
          </cell>
          <cell r="F399">
            <v>5725.2</v>
          </cell>
          <cell r="G399">
            <v>881.4</v>
          </cell>
          <cell r="I399">
            <v>4782</v>
          </cell>
          <cell r="J399">
            <v>798</v>
          </cell>
          <cell r="L399">
            <v>4796</v>
          </cell>
          <cell r="M399">
            <v>759</v>
          </cell>
          <cell r="N399">
            <v>17741.599999999999</v>
          </cell>
          <cell r="P399">
            <v>4.25</v>
          </cell>
          <cell r="Q399">
            <v>75401.799999999988</v>
          </cell>
          <cell r="R399">
            <v>72609.732799999998</v>
          </cell>
          <cell r="S399">
            <v>2792.0671999999904</v>
          </cell>
          <cell r="V399">
            <v>0</v>
          </cell>
          <cell r="Y399">
            <v>0</v>
          </cell>
          <cell r="Z399">
            <v>0</v>
          </cell>
          <cell r="AA399">
            <v>1506</v>
          </cell>
          <cell r="AB399">
            <v>798.18000000000006</v>
          </cell>
          <cell r="AC399">
            <v>4.9999999999999822E-2</v>
          </cell>
          <cell r="AD399">
            <v>286.25999999999897</v>
          </cell>
          <cell r="AE399">
            <v>44.069999999999844</v>
          </cell>
        </row>
        <row r="400">
          <cell r="B400" t="str">
            <v>06204000</v>
          </cell>
          <cell r="D400" t="str">
            <v>106992</v>
          </cell>
          <cell r="E400" t="str">
            <v>Whiteways Primary School</v>
          </cell>
          <cell r="F400">
            <v>9735</v>
          </cell>
          <cell r="G400">
            <v>0</v>
          </cell>
          <cell r="I400">
            <v>7050</v>
          </cell>
          <cell r="J400">
            <v>0</v>
          </cell>
          <cell r="L400">
            <v>7500</v>
          </cell>
          <cell r="M400">
            <v>0</v>
          </cell>
          <cell r="N400">
            <v>24285</v>
          </cell>
          <cell r="P400">
            <v>4.6100000000000003</v>
          </cell>
          <cell r="Q400">
            <v>111953.85</v>
          </cell>
          <cell r="R400">
            <v>117569.52</v>
          </cell>
          <cell r="S400">
            <v>-5615.6699999999983</v>
          </cell>
          <cell r="V400">
            <v>0</v>
          </cell>
          <cell r="Y400">
            <v>0</v>
          </cell>
          <cell r="Z400">
            <v>0</v>
          </cell>
          <cell r="AA400">
            <v>3885</v>
          </cell>
          <cell r="AB400">
            <v>2059.0500000000002</v>
          </cell>
          <cell r="AC400">
            <v>0.41000000000000014</v>
          </cell>
          <cell r="AD400">
            <v>3991.3500000000013</v>
          </cell>
          <cell r="AE400">
            <v>0</v>
          </cell>
        </row>
        <row r="401">
          <cell r="B401" t="str">
            <v>06202700</v>
          </cell>
          <cell r="D401" t="str">
            <v>140610</v>
          </cell>
          <cell r="E401" t="str">
            <v>Wincobank Nursery Infant Academy</v>
          </cell>
          <cell r="F401">
            <v>10959</v>
          </cell>
          <cell r="G401">
            <v>1989</v>
          </cell>
          <cell r="I401">
            <v>8085</v>
          </cell>
          <cell r="J401">
            <v>2037</v>
          </cell>
          <cell r="L401">
            <v>8340</v>
          </cell>
          <cell r="M401">
            <v>1848</v>
          </cell>
          <cell r="N401">
            <v>33258</v>
          </cell>
          <cell r="P401">
            <v>4.4800000000000004</v>
          </cell>
          <cell r="Q401">
            <v>148995.84000000003</v>
          </cell>
          <cell r="R401">
            <v>149702.80000000002</v>
          </cell>
          <cell r="S401">
            <v>-706.95999999999185</v>
          </cell>
          <cell r="V401">
            <v>0</v>
          </cell>
          <cell r="Y401">
            <v>0</v>
          </cell>
          <cell r="Z401">
            <v>0</v>
          </cell>
          <cell r="AA401">
            <v>4875</v>
          </cell>
          <cell r="AB401">
            <v>2583.75</v>
          </cell>
          <cell r="AC401">
            <v>0.28000000000000025</v>
          </cell>
          <cell r="AD401">
            <v>3068.5200000000027</v>
          </cell>
          <cell r="AE401">
            <v>556.92000000000053</v>
          </cell>
        </row>
        <row r="402">
          <cell r="B402" t="str">
            <v>06232400</v>
          </cell>
          <cell r="D402" t="str">
            <v>00072324</v>
          </cell>
          <cell r="E402" t="str">
            <v xml:space="preserve">Woodseats Primary Academy School </v>
          </cell>
          <cell r="F402">
            <v>11583</v>
          </cell>
          <cell r="G402">
            <v>4394</v>
          </cell>
          <cell r="I402">
            <v>9165</v>
          </cell>
          <cell r="J402">
            <v>3640</v>
          </cell>
          <cell r="L402">
            <v>8509</v>
          </cell>
          <cell r="M402">
            <v>3635.5</v>
          </cell>
          <cell r="N402">
            <v>40926.5</v>
          </cell>
          <cell r="P402">
            <v>4.3100000000000005</v>
          </cell>
          <cell r="Q402">
            <v>176393.21500000003</v>
          </cell>
          <cell r="R402">
            <v>101112.36</v>
          </cell>
          <cell r="S402">
            <v>75280.855000000025</v>
          </cell>
          <cell r="V402">
            <v>33</v>
          </cell>
          <cell r="W402">
            <v>4.2300000000000004</v>
          </cell>
          <cell r="X402">
            <v>139.59</v>
          </cell>
          <cell r="Y402">
            <v>0</v>
          </cell>
          <cell r="Z402">
            <v>0</v>
          </cell>
          <cell r="AA402">
            <v>4095</v>
          </cell>
          <cell r="AB402">
            <v>2170.35</v>
          </cell>
          <cell r="AC402">
            <v>0.11000000000000032</v>
          </cell>
          <cell r="AD402">
            <v>1274.1300000000037</v>
          </cell>
          <cell r="AE402">
            <v>483.3400000000014</v>
          </cell>
        </row>
        <row r="403">
          <cell r="B403" t="str">
            <v>06232100</v>
          </cell>
          <cell r="D403" t="str">
            <v>143620</v>
          </cell>
          <cell r="E403" t="str">
            <v>Wybourn NIJ Academy</v>
          </cell>
          <cell r="F403">
            <v>20106.75</v>
          </cell>
          <cell r="G403">
            <v>2717</v>
          </cell>
          <cell r="I403">
            <v>13394</v>
          </cell>
          <cell r="J403">
            <v>1950</v>
          </cell>
          <cell r="L403">
            <v>14823</v>
          </cell>
          <cell r="M403">
            <v>1688.5</v>
          </cell>
          <cell r="N403">
            <v>54679.25</v>
          </cell>
          <cell r="P403">
            <v>4.63</v>
          </cell>
          <cell r="Q403">
            <v>253164.92749999999</v>
          </cell>
          <cell r="R403">
            <v>282740.58999999997</v>
          </cell>
          <cell r="S403">
            <v>-29575.662499999977</v>
          </cell>
          <cell r="V403">
            <v>0</v>
          </cell>
          <cell r="Y403">
            <v>22</v>
          </cell>
          <cell r="Z403">
            <v>92.4</v>
          </cell>
          <cell r="AA403">
            <v>12359.75</v>
          </cell>
          <cell r="AB403">
            <v>6550.6675000000005</v>
          </cell>
          <cell r="AC403">
            <v>0.42999999999999972</v>
          </cell>
          <cell r="AD403">
            <v>8645.9024999999947</v>
          </cell>
          <cell r="AE403">
            <v>1168.3099999999993</v>
          </cell>
        </row>
        <row r="406">
          <cell r="E406" t="str">
            <v>TOTAL</v>
          </cell>
          <cell r="F406">
            <v>1898862.81</v>
          </cell>
          <cell r="G406">
            <v>670156.79</v>
          </cell>
          <cell r="H406">
            <v>0</v>
          </cell>
          <cell r="N406">
            <v>6112484.1300000008</v>
          </cell>
          <cell r="P406">
            <v>1718.3899999999996</v>
          </cell>
          <cell r="Q406">
            <v>26875366.562199999</v>
          </cell>
          <cell r="R406">
            <v>29125296.228499979</v>
          </cell>
          <cell r="S406">
            <v>-2249929.6662999988</v>
          </cell>
          <cell r="T406">
            <v>80000</v>
          </cell>
          <cell r="V406">
            <v>4095.84</v>
          </cell>
          <cell r="W406">
            <v>60.13000000000001</v>
          </cell>
          <cell r="X406">
            <v>18188.917600000001</v>
          </cell>
          <cell r="Y406">
            <v>11685.25</v>
          </cell>
          <cell r="Z406">
            <v>49078.049999999988</v>
          </cell>
          <cell r="AA406">
            <v>510191.67000000004</v>
          </cell>
          <cell r="AB406">
            <v>270401.58510000003</v>
          </cell>
          <cell r="AC406">
            <v>55.190000000000019</v>
          </cell>
          <cell r="AD406">
            <v>401595.41320000018</v>
          </cell>
          <cell r="AE406">
            <v>96565.218099999998</v>
          </cell>
          <cell r="AF406">
            <v>7</v>
          </cell>
        </row>
        <row r="408">
          <cell r="E408" t="str">
            <v>Original 2020/21 budget</v>
          </cell>
          <cell r="F408" t="str">
            <v>N/a</v>
          </cell>
          <cell r="G408" t="str">
            <v>N/a</v>
          </cell>
          <cell r="H408" t="str">
            <v>N/a</v>
          </cell>
          <cell r="I408" t="str">
            <v>N/a</v>
          </cell>
          <cell r="J408" t="str">
            <v>N/a</v>
          </cell>
          <cell r="K408" t="str">
            <v>N/a</v>
          </cell>
          <cell r="L408" t="str">
            <v>N/a</v>
          </cell>
          <cell r="M408" t="str">
            <v>N/a</v>
          </cell>
          <cell r="N408" t="str">
            <v>N/a</v>
          </cell>
          <cell r="P408" t="str">
            <v>N/a</v>
          </cell>
          <cell r="Q408" t="str">
            <v>N/a</v>
          </cell>
          <cell r="R408">
            <v>29126817.348499998</v>
          </cell>
          <cell r="S408" t="str">
            <v>N/a</v>
          </cell>
          <cell r="T408" t="str">
            <v>N/a</v>
          </cell>
          <cell r="AA408" t="str">
            <v>N/a</v>
          </cell>
          <cell r="AB408" t="str">
            <v>N/a</v>
          </cell>
          <cell r="AC408" t="str">
            <v>N/a</v>
          </cell>
          <cell r="AD408" t="str">
            <v>N/a</v>
          </cell>
          <cell r="AE408" t="str">
            <v>N/a</v>
          </cell>
          <cell r="AF408" t="str">
            <v>N/a</v>
          </cell>
        </row>
        <row r="409">
          <cell r="E409" t="str">
            <v>Revised with Spr 20 hours</v>
          </cell>
          <cell r="I409">
            <v>1306010</v>
          </cell>
          <cell r="J409">
            <v>424159</v>
          </cell>
          <cell r="L409">
            <v>1351265.79</v>
          </cell>
          <cell r="M409">
            <v>462029.74</v>
          </cell>
          <cell r="P409" t="str">
            <v>N/a</v>
          </cell>
          <cell r="Q409" t="str">
            <v>N/a</v>
          </cell>
          <cell r="AA409" t="str">
            <v>N/a</v>
          </cell>
          <cell r="AB409" t="str">
            <v>N/a</v>
          </cell>
          <cell r="AC409" t="str">
            <v>N/a</v>
          </cell>
          <cell r="AD409" t="str">
            <v>N/a</v>
          </cell>
          <cell r="AE409" t="str">
            <v>N/a</v>
          </cell>
          <cell r="AF409" t="str">
            <v>N/a</v>
          </cell>
        </row>
        <row r="410">
          <cell r="E410" t="str">
            <v>From PAS latest terms hours</v>
          </cell>
          <cell r="F410">
            <v>1898877.81</v>
          </cell>
          <cell r="G410">
            <v>670156.79</v>
          </cell>
          <cell r="I410" t="str">
            <v>N/a</v>
          </cell>
          <cell r="J410" t="str">
            <v>N/a</v>
          </cell>
          <cell r="K410" t="str">
            <v>N/a</v>
          </cell>
          <cell r="L410" t="str">
            <v>N/a</v>
          </cell>
          <cell r="M410" t="str">
            <v>N/a</v>
          </cell>
          <cell r="P410" t="str">
            <v>N/a</v>
          </cell>
          <cell r="Q410" t="str">
            <v>N/a</v>
          </cell>
          <cell r="V410">
            <v>4095.84</v>
          </cell>
          <cell r="X410">
            <v>18188.917600000001</v>
          </cell>
          <cell r="Y410">
            <v>11685.25</v>
          </cell>
          <cell r="Z410">
            <v>49078.049999999996</v>
          </cell>
          <cell r="AA410">
            <v>510191.67</v>
          </cell>
          <cell r="AB410">
            <v>270401.58510000003</v>
          </cell>
          <cell r="AC410" t="str">
            <v>N/a</v>
          </cell>
          <cell r="AD410" t="str">
            <v>N/a</v>
          </cell>
          <cell r="AE410" t="str">
            <v>N/a</v>
          </cell>
          <cell r="AF410">
            <v>7</v>
          </cell>
        </row>
        <row r="412">
          <cell r="E412" t="str">
            <v>Childminder Totals</v>
          </cell>
          <cell r="F412">
            <v>39872.539999999994</v>
          </cell>
          <cell r="G412">
            <v>42245.09</v>
          </cell>
          <cell r="I412">
            <v>23909</v>
          </cell>
          <cell r="J412">
            <v>23689</v>
          </cell>
          <cell r="K412">
            <v>0</v>
          </cell>
          <cell r="L412">
            <v>25734.409999999993</v>
          </cell>
          <cell r="M412">
            <v>25200.789999999994</v>
          </cell>
          <cell r="N412">
            <v>180650.83</v>
          </cell>
          <cell r="Q412">
            <v>776519.82490000024</v>
          </cell>
          <cell r="R412">
            <v>890945.01959999988</v>
          </cell>
          <cell r="S412">
            <v>-114425.19469999996</v>
          </cell>
          <cell r="T412">
            <v>0</v>
          </cell>
          <cell r="U412">
            <v>0</v>
          </cell>
          <cell r="V412">
            <v>425.34</v>
          </cell>
          <cell r="W412">
            <v>12.82</v>
          </cell>
          <cell r="X412">
            <v>1774.5075999999997</v>
          </cell>
          <cell r="Y412">
            <v>1952.5</v>
          </cell>
          <cell r="Z412">
            <v>8200.5</v>
          </cell>
          <cell r="AA412">
            <v>4833.2</v>
          </cell>
          <cell r="AB412">
            <v>2561.5959999999995</v>
          </cell>
          <cell r="AC412">
            <v>12.580000000000009</v>
          </cell>
          <cell r="AD412">
            <v>4171.088300000004</v>
          </cell>
          <cell r="AE412">
            <v>3126.6828000000014</v>
          </cell>
          <cell r="AF412">
            <v>0</v>
          </cell>
        </row>
        <row r="413">
          <cell r="E413" t="str">
            <v>PVI Totals</v>
          </cell>
          <cell r="F413">
            <v>1057492.07</v>
          </cell>
          <cell r="G413">
            <v>479016.30000000005</v>
          </cell>
          <cell r="H413">
            <v>0</v>
          </cell>
          <cell r="I413">
            <v>685193</v>
          </cell>
          <cell r="J413">
            <v>293093</v>
          </cell>
          <cell r="K413">
            <v>0</v>
          </cell>
          <cell r="L413">
            <v>722300.42999999982</v>
          </cell>
          <cell r="M413">
            <v>319365.3</v>
          </cell>
          <cell r="N413">
            <v>3556460.100000001</v>
          </cell>
          <cell r="Q413">
            <v>15428083.6303</v>
          </cell>
          <cell r="R413">
            <v>16881120.782099999</v>
          </cell>
          <cell r="S413">
            <v>-1453037.1517999996</v>
          </cell>
          <cell r="T413">
            <v>0</v>
          </cell>
          <cell r="U413">
            <v>0</v>
          </cell>
          <cell r="V413">
            <v>1015.5</v>
          </cell>
          <cell r="W413">
            <v>34.019999999999996</v>
          </cell>
          <cell r="X413">
            <v>4397.16</v>
          </cell>
          <cell r="Y413">
            <v>8776.9500000000007</v>
          </cell>
          <cell r="Z413">
            <v>36863.19</v>
          </cell>
          <cell r="AA413">
            <v>194818.22</v>
          </cell>
          <cell r="AB413">
            <v>103253.65660000006</v>
          </cell>
          <cell r="AC413">
            <v>19.629999999999995</v>
          </cell>
          <cell r="AD413">
            <v>155526.7574</v>
          </cell>
          <cell r="AE413">
            <v>56178.262799999997</v>
          </cell>
          <cell r="AF413">
            <v>6</v>
          </cell>
        </row>
        <row r="414">
          <cell r="E414" t="str">
            <v>Maintained Schools (PG8)</v>
          </cell>
          <cell r="F414">
            <v>32485.5</v>
          </cell>
          <cell r="G414">
            <v>7995.5</v>
          </cell>
          <cell r="H414">
            <v>0</v>
          </cell>
          <cell r="I414">
            <v>21116</v>
          </cell>
          <cell r="J414">
            <v>5161</v>
          </cell>
          <cell r="K414">
            <v>0</v>
          </cell>
          <cell r="L414">
            <v>22638.5</v>
          </cell>
          <cell r="M414">
            <v>5657.5</v>
          </cell>
          <cell r="N414">
            <v>95054</v>
          </cell>
          <cell r="Q414">
            <v>423042.92000000004</v>
          </cell>
          <cell r="R414">
            <v>506197.71</v>
          </cell>
          <cell r="S414">
            <v>-83154.790000000008</v>
          </cell>
          <cell r="T414">
            <v>80000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56</v>
          </cell>
          <cell r="Z414">
            <v>235.20000000000002</v>
          </cell>
          <cell r="AA414">
            <v>9438</v>
          </cell>
          <cell r="AB414">
            <v>5002.1399999999994</v>
          </cell>
          <cell r="AC414">
            <v>0.5</v>
          </cell>
          <cell r="AD414">
            <v>8060.2199999999993</v>
          </cell>
          <cell r="AE414">
            <v>2093.6600000000008</v>
          </cell>
          <cell r="AF414">
            <v>0</v>
          </cell>
        </row>
        <row r="415">
          <cell r="E415" t="str">
            <v>Maintained Nursery class (PG9)</v>
          </cell>
          <cell r="F415">
            <v>314486.25</v>
          </cell>
          <cell r="G415">
            <v>71468</v>
          </cell>
          <cell r="H415">
            <v>0</v>
          </cell>
          <cell r="I415">
            <v>238006</v>
          </cell>
          <cell r="J415">
            <v>51610</v>
          </cell>
          <cell r="K415">
            <v>0</v>
          </cell>
          <cell r="L415">
            <v>240716.05</v>
          </cell>
          <cell r="M415">
            <v>56770.15</v>
          </cell>
          <cell r="N415">
            <v>973056.45</v>
          </cell>
          <cell r="Q415">
            <v>4308628.5594999995</v>
          </cell>
          <cell r="R415">
            <v>4550057.1589999991</v>
          </cell>
          <cell r="S415">
            <v>-241428.59950000001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609.79999999999995</v>
          </cell>
          <cell r="Z415">
            <v>2561.1600000000003</v>
          </cell>
          <cell r="AA415">
            <v>101022.5</v>
          </cell>
          <cell r="AB415">
            <v>53541.924999999996</v>
          </cell>
          <cell r="AC415">
            <v>7.7299999999999986</v>
          </cell>
          <cell r="AD415">
            <v>75239.619999999981</v>
          </cell>
          <cell r="AE415">
            <v>13396.167499999996</v>
          </cell>
          <cell r="AF415">
            <v>0</v>
          </cell>
        </row>
        <row r="416">
          <cell r="E416" t="str">
            <v>Academies PG11</v>
          </cell>
          <cell r="F416">
            <v>454526.45</v>
          </cell>
          <cell r="G416">
            <v>69431.899999999994</v>
          </cell>
          <cell r="H416">
            <v>0</v>
          </cell>
          <cell r="I416">
            <v>337786</v>
          </cell>
          <cell r="J416">
            <v>50606</v>
          </cell>
          <cell r="K416">
            <v>0</v>
          </cell>
          <cell r="L416">
            <v>339876.4</v>
          </cell>
          <cell r="M416">
            <v>55036</v>
          </cell>
          <cell r="N416">
            <v>1307262.75</v>
          </cell>
          <cell r="Q416">
            <v>5939091.6274999995</v>
          </cell>
          <cell r="R416">
            <v>6296975.5577999996</v>
          </cell>
          <cell r="S416">
            <v>-357883.93030000007</v>
          </cell>
          <cell r="T416">
            <v>0</v>
          </cell>
          <cell r="U416">
            <v>0</v>
          </cell>
          <cell r="V416">
            <v>2655</v>
          </cell>
          <cell r="W416">
            <v>13.290000000000001</v>
          </cell>
          <cell r="X416">
            <v>12017.250000000002</v>
          </cell>
          <cell r="Y416">
            <v>290</v>
          </cell>
          <cell r="Z416">
            <v>1218</v>
          </cell>
          <cell r="AA416">
            <v>200079.75</v>
          </cell>
          <cell r="AB416">
            <v>106042.26750000002</v>
          </cell>
          <cell r="AC416">
            <v>14.750000000000004</v>
          </cell>
          <cell r="AD416">
            <v>158597.72749999998</v>
          </cell>
          <cell r="AE416">
            <v>21770.444999999996</v>
          </cell>
          <cell r="AF416">
            <v>1</v>
          </cell>
        </row>
        <row r="417">
          <cell r="E417" t="str">
            <v>Combined Total</v>
          </cell>
          <cell r="F417">
            <v>1898862.81</v>
          </cell>
          <cell r="G417">
            <v>670156.79</v>
          </cell>
          <cell r="H417">
            <v>0</v>
          </cell>
          <cell r="I417">
            <v>1306010</v>
          </cell>
          <cell r="J417">
            <v>424159</v>
          </cell>
          <cell r="K417">
            <v>0</v>
          </cell>
          <cell r="L417">
            <v>1351265.79</v>
          </cell>
          <cell r="M417">
            <v>462029.74</v>
          </cell>
          <cell r="N417">
            <v>6112484.1300000008</v>
          </cell>
          <cell r="Q417">
            <v>26875366.562199995</v>
          </cell>
          <cell r="R417">
            <v>29125296.228499997</v>
          </cell>
          <cell r="S417">
            <v>-2249929.6662999997</v>
          </cell>
          <cell r="T417">
            <v>80000</v>
          </cell>
          <cell r="U417">
            <v>0</v>
          </cell>
          <cell r="V417">
            <v>4095.84</v>
          </cell>
          <cell r="W417">
            <v>60.129999999999995</v>
          </cell>
          <cell r="X417">
            <v>18188.917600000001</v>
          </cell>
          <cell r="Y417">
            <v>11685.25</v>
          </cell>
          <cell r="Z417">
            <v>49078.05</v>
          </cell>
          <cell r="AA417">
            <v>510191.67000000004</v>
          </cell>
          <cell r="AB417">
            <v>270401.58510000008</v>
          </cell>
          <cell r="AC417">
            <v>55.190000000000012</v>
          </cell>
          <cell r="AD417">
            <v>401595.41319999995</v>
          </cell>
          <cell r="AE417">
            <v>96565.218099999984</v>
          </cell>
          <cell r="AF417">
            <v>7</v>
          </cell>
        </row>
        <row r="419">
          <cell r="E419" t="str">
            <v>Variance to PAS Hours</v>
          </cell>
          <cell r="F419">
            <v>15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#VALUE!</v>
          </cell>
          <cell r="L419">
            <v>0</v>
          </cell>
          <cell r="M419">
            <v>0</v>
          </cell>
          <cell r="N419">
            <v>0</v>
          </cell>
          <cell r="P419" t="str">
            <v>Variance</v>
          </cell>
          <cell r="Q419">
            <v>0</v>
          </cell>
          <cell r="R419">
            <v>1521.1200000010431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</row>
        <row r="422">
          <cell r="F422" t="str">
            <v>Summer Uni hrs</v>
          </cell>
          <cell r="I422" t="str">
            <v>Autumn Uni hrs</v>
          </cell>
          <cell r="L422" t="str">
            <v>Spring Uni hrs</v>
          </cell>
        </row>
        <row r="423">
          <cell r="F423" t="str">
            <v>PTE</v>
          </cell>
          <cell r="G423" t="str">
            <v>FTE</v>
          </cell>
          <cell r="I423" t="str">
            <v>PTE</v>
          </cell>
          <cell r="J423" t="str">
            <v>FTE</v>
          </cell>
          <cell r="L423" t="str">
            <v>PTE</v>
          </cell>
          <cell r="M423" t="str">
            <v>FTE</v>
          </cell>
        </row>
        <row r="424">
          <cell r="E424" t="str">
            <v>Childminder Totals</v>
          </cell>
          <cell r="F424">
            <v>204.47456410256407</v>
          </cell>
          <cell r="G424">
            <v>122.68473846153844</v>
          </cell>
          <cell r="I424">
            <v>113.85238095238095</v>
          </cell>
          <cell r="J424">
            <v>68.311428571428564</v>
          </cell>
          <cell r="L424">
            <v>155.96612121212118</v>
          </cell>
          <cell r="M424">
            <v>93.579672727272708</v>
          </cell>
        </row>
        <row r="425">
          <cell r="E425" t="str">
            <v>PVI Totals</v>
          </cell>
          <cell r="F425">
            <v>5423.036256410257</v>
          </cell>
          <cell r="G425">
            <v>3253.821753846154</v>
          </cell>
          <cell r="I425">
            <v>3262.8238095238094</v>
          </cell>
          <cell r="J425">
            <v>1957.6942857142856</v>
          </cell>
          <cell r="L425">
            <v>4377.5783636363622</v>
          </cell>
          <cell r="M425">
            <v>2626.5470181818173</v>
          </cell>
        </row>
        <row r="426">
          <cell r="E426" t="str">
            <v>Maintained Schools (PG8)</v>
          </cell>
          <cell r="F426">
            <v>166.59230769230768</v>
          </cell>
          <cell r="G426">
            <v>99.955384615384602</v>
          </cell>
          <cell r="I426">
            <v>100.55238095238096</v>
          </cell>
          <cell r="J426">
            <v>60.331428571428575</v>
          </cell>
          <cell r="L426">
            <v>137.20303030303029</v>
          </cell>
          <cell r="M426">
            <v>82.321818181818173</v>
          </cell>
        </row>
        <row r="427">
          <cell r="E427" t="str">
            <v>Maintained Nursery class (PG9)</v>
          </cell>
          <cell r="F427">
            <v>1612.75</v>
          </cell>
          <cell r="G427">
            <v>967.65</v>
          </cell>
          <cell r="I427">
            <v>1133.3619047619047</v>
          </cell>
          <cell r="J427">
            <v>680.01714285714286</v>
          </cell>
          <cell r="L427">
            <v>1458.8851515151514</v>
          </cell>
          <cell r="M427">
            <v>875.33109090909079</v>
          </cell>
        </row>
        <row r="428">
          <cell r="E428" t="str">
            <v>Academies PG11</v>
          </cell>
          <cell r="F428">
            <v>2330.9048717948717</v>
          </cell>
          <cell r="G428">
            <v>1398.542923076923</v>
          </cell>
          <cell r="I428">
            <v>1608.5047619047618</v>
          </cell>
          <cell r="J428">
            <v>965.10285714285703</v>
          </cell>
          <cell r="L428">
            <v>2059.8569696969698</v>
          </cell>
          <cell r="M428">
            <v>1235.9141818181818</v>
          </cell>
        </row>
        <row r="429">
          <cell r="E429" t="str">
            <v>Combined Total</v>
          </cell>
          <cell r="F429">
            <v>9737.7579999999998</v>
          </cell>
          <cell r="G429">
            <v>5842.6547999999993</v>
          </cell>
          <cell r="I429">
            <v>6219.0952380952385</v>
          </cell>
          <cell r="J429">
            <v>3731.457142857143</v>
          </cell>
          <cell r="L429">
            <v>8189.4896363636362</v>
          </cell>
          <cell r="M429">
            <v>4913.6937818181814</v>
          </cell>
        </row>
        <row r="431">
          <cell r="E431" t="str">
            <v>Max hours in the term</v>
          </cell>
          <cell r="F431">
            <v>195</v>
          </cell>
          <cell r="I431">
            <v>210</v>
          </cell>
          <cell r="L431">
            <v>165</v>
          </cell>
          <cell r="M431">
            <v>570</v>
          </cell>
        </row>
        <row r="433">
          <cell r="F433" t="str">
            <v>Summer EFE hrs</v>
          </cell>
          <cell r="I433" t="str">
            <v>Autumn EFE hrs</v>
          </cell>
          <cell r="L433" t="str">
            <v>Spring EFE hrs</v>
          </cell>
        </row>
        <row r="434">
          <cell r="F434" t="str">
            <v>PTE</v>
          </cell>
          <cell r="G434" t="str">
            <v>FTE</v>
          </cell>
          <cell r="I434" t="str">
            <v>PTE</v>
          </cell>
          <cell r="J434" t="str">
            <v>FTE</v>
          </cell>
          <cell r="L434" t="str">
            <v>PTE</v>
          </cell>
          <cell r="M434" t="str">
            <v>FTE</v>
          </cell>
        </row>
        <row r="435">
          <cell r="E435" t="str">
            <v>Childminder Totals</v>
          </cell>
          <cell r="F435">
            <v>216.64148717948717</v>
          </cell>
          <cell r="G435">
            <v>129.98489230769229</v>
          </cell>
          <cell r="I435">
            <v>112.8047619047619</v>
          </cell>
          <cell r="J435">
            <v>67.682857142857145</v>
          </cell>
          <cell r="L435">
            <v>152.73206060606057</v>
          </cell>
          <cell r="M435">
            <v>91.639236363636343</v>
          </cell>
        </row>
        <row r="436">
          <cell r="E436" t="str">
            <v>PVI Totals</v>
          </cell>
          <cell r="F436">
            <v>2456.4938461538463</v>
          </cell>
          <cell r="G436">
            <v>1473.8963076923078</v>
          </cell>
          <cell r="I436">
            <v>1395.6809523809525</v>
          </cell>
          <cell r="J436">
            <v>837.40857142857146</v>
          </cell>
          <cell r="L436">
            <v>1935.5472727272727</v>
          </cell>
          <cell r="M436">
            <v>1161.3283636363635</v>
          </cell>
        </row>
        <row r="437">
          <cell r="E437" t="str">
            <v>Maintained Schools (PG8)</v>
          </cell>
          <cell r="F437">
            <v>41.002564102564101</v>
          </cell>
          <cell r="G437">
            <v>24.60153846153846</v>
          </cell>
          <cell r="I437">
            <v>24.576190476190476</v>
          </cell>
          <cell r="J437">
            <v>14.745714285714286</v>
          </cell>
          <cell r="L437">
            <v>34.287878787878789</v>
          </cell>
          <cell r="M437">
            <v>20.572727272727274</v>
          </cell>
        </row>
        <row r="438">
          <cell r="E438" t="str">
            <v>Maintained Nursery class (PG9)</v>
          </cell>
          <cell r="F438">
            <v>366.50256410256412</v>
          </cell>
          <cell r="G438">
            <v>219.90153846153848</v>
          </cell>
          <cell r="I438">
            <v>245.76190476190476</v>
          </cell>
          <cell r="J438">
            <v>147.45714285714286</v>
          </cell>
          <cell r="L438">
            <v>344.06151515151515</v>
          </cell>
          <cell r="M438">
            <v>206.4369090909091</v>
          </cell>
        </row>
        <row r="439">
          <cell r="E439" t="str">
            <v>Academies PG11</v>
          </cell>
          <cell r="F439">
            <v>356.06102564102559</v>
          </cell>
          <cell r="G439">
            <v>213.63661538461534</v>
          </cell>
          <cell r="I439">
            <v>240.98095238095237</v>
          </cell>
          <cell r="J439">
            <v>144.58857142857141</v>
          </cell>
          <cell r="L439">
            <v>333.55151515151516</v>
          </cell>
          <cell r="M439">
            <v>200.13090909090909</v>
          </cell>
        </row>
        <row r="440">
          <cell r="E440" t="str">
            <v>Combined Total</v>
          </cell>
          <cell r="F440">
            <v>3436.7014871794872</v>
          </cell>
          <cell r="G440">
            <v>2062.0208923076921</v>
          </cell>
          <cell r="I440">
            <v>2019.804761904762</v>
          </cell>
          <cell r="J440">
            <v>1211.8828571428571</v>
          </cell>
          <cell r="L440">
            <v>2800.1802424242424</v>
          </cell>
          <cell r="M440">
            <v>1680.1081454545454</v>
          </cell>
        </row>
        <row r="442">
          <cell r="E442" t="str">
            <v>TOTAL PTE/FTE for all Provider Types</v>
          </cell>
        </row>
        <row r="443">
          <cell r="F443" t="str">
            <v>Summer FEL hrs</v>
          </cell>
          <cell r="I443" t="str">
            <v>AutumnFEL hrs</v>
          </cell>
          <cell r="L443" t="str">
            <v>Spring FEL hrs</v>
          </cell>
        </row>
        <row r="444">
          <cell r="F444" t="str">
            <v>PTE</v>
          </cell>
          <cell r="G444" t="str">
            <v>FTE</v>
          </cell>
          <cell r="I444" t="str">
            <v>PTE</v>
          </cell>
          <cell r="J444" t="str">
            <v>FTE</v>
          </cell>
          <cell r="L444" t="str">
            <v>PTE</v>
          </cell>
          <cell r="M444" t="str">
            <v>FTE</v>
          </cell>
        </row>
        <row r="445">
          <cell r="E445" t="str">
            <v>Childminder Totals</v>
          </cell>
          <cell r="F445">
            <v>421.11605128205122</v>
          </cell>
          <cell r="G445">
            <v>252.66963076923071</v>
          </cell>
          <cell r="I445">
            <v>226.65714285714284</v>
          </cell>
          <cell r="J445">
            <v>135.9942857142857</v>
          </cell>
          <cell r="L445">
            <v>308.69818181818175</v>
          </cell>
          <cell r="M445">
            <v>185.21890909090905</v>
          </cell>
        </row>
        <row r="446">
          <cell r="E446" t="str">
            <v>PVI Totals</v>
          </cell>
          <cell r="F446">
            <v>7879.5301025641038</v>
          </cell>
          <cell r="G446">
            <v>4727.7180615384623</v>
          </cell>
          <cell r="I446">
            <v>4658.5047619047618</v>
          </cell>
          <cell r="J446">
            <v>2795.1028571428569</v>
          </cell>
          <cell r="L446">
            <v>6313.1256363636348</v>
          </cell>
          <cell r="M446">
            <v>3787.8753818181808</v>
          </cell>
        </row>
        <row r="447">
          <cell r="E447" t="str">
            <v>Maintained Schools (PG8)</v>
          </cell>
          <cell r="F447">
            <v>207.59487179487178</v>
          </cell>
          <cell r="G447">
            <v>124.55692307692306</v>
          </cell>
          <cell r="I447">
            <v>125.12857142857143</v>
          </cell>
          <cell r="J447">
            <v>75.07714285714286</v>
          </cell>
          <cell r="L447">
            <v>171.49090909090907</v>
          </cell>
          <cell r="M447">
            <v>102.89454545454544</v>
          </cell>
        </row>
        <row r="448">
          <cell r="E448" t="str">
            <v>Maintained Nursery class (PG9)</v>
          </cell>
          <cell r="F448">
            <v>1979.2525641025641</v>
          </cell>
          <cell r="G448">
            <v>1187.5515384615385</v>
          </cell>
          <cell r="I448">
            <v>1379.1238095238095</v>
          </cell>
          <cell r="J448">
            <v>827.47428571428566</v>
          </cell>
          <cell r="L448">
            <v>1802.9466666666665</v>
          </cell>
          <cell r="M448">
            <v>1081.7679999999998</v>
          </cell>
        </row>
        <row r="449">
          <cell r="E449" t="str">
            <v>Academies PG11</v>
          </cell>
          <cell r="F449">
            <v>2686.9658974358972</v>
          </cell>
          <cell r="G449">
            <v>1612.1795384615382</v>
          </cell>
          <cell r="I449">
            <v>1849.4857142857143</v>
          </cell>
          <cell r="J449">
            <v>1109.6914285714286</v>
          </cell>
          <cell r="L449">
            <v>2393.4084848484849</v>
          </cell>
          <cell r="M449">
            <v>1436.045090909091</v>
          </cell>
        </row>
        <row r="450">
          <cell r="E450" t="str">
            <v>Combined Total</v>
          </cell>
          <cell r="F450">
            <v>13174.459487179487</v>
          </cell>
          <cell r="G450">
            <v>7904.6756923076919</v>
          </cell>
          <cell r="I450">
            <v>8238.9000000000015</v>
          </cell>
          <cell r="J450">
            <v>4943.3400000000011</v>
          </cell>
          <cell r="L450">
            <v>10989.669878787878</v>
          </cell>
          <cell r="M450">
            <v>6593.8019272727261</v>
          </cell>
        </row>
        <row r="452">
          <cell r="E452" t="str">
            <v>From PAS fte for term</v>
          </cell>
        </row>
        <row r="453">
          <cell r="E453" t="str">
            <v>Variance to PAS fte</v>
          </cell>
          <cell r="F453">
            <v>5842.6547999999993</v>
          </cell>
          <cell r="G453">
            <v>2062.0208923076921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 21"/>
      <sheetName val="DSG"/>
      <sheetName val="Ave Rate"/>
      <sheetName val="AZ"/>
      <sheetName val="MailMerge"/>
      <sheetName val="PVI Address"/>
      <sheetName val="CM Addresses"/>
      <sheetName val="Schl Addresses"/>
    </sheetNames>
    <sheetDataSet>
      <sheetData sheetId="0">
        <row r="1">
          <cell r="B1" t="str">
            <v>integra</v>
          </cell>
          <cell r="C1" t="str">
            <v>schlintegra</v>
          </cell>
          <cell r="D1" t="str">
            <v>dfe</v>
          </cell>
          <cell r="E1" t="str">
            <v>provider</v>
          </cell>
          <cell r="F1" t="str">
            <v>sumuni</v>
          </cell>
          <cell r="G1" t="str">
            <v>autuni</v>
          </cell>
          <cell r="H1" t="str">
            <v>spruni</v>
          </cell>
          <cell r="I1" t="str">
            <v>totunihrs</v>
          </cell>
          <cell r="J1" t="str">
            <v>bl</v>
          </cell>
          <cell r="K1" t="str">
            <v>sumefe</v>
          </cell>
          <cell r="L1" t="str">
            <v>autefe</v>
          </cell>
          <cell r="M1" t="str">
            <v>sprefe</v>
          </cell>
          <cell r="N1" t="str">
            <v>totefehrs</v>
          </cell>
          <cell r="O1" t="str">
            <v>bl</v>
          </cell>
          <cell r="P1" t="str">
            <v>sumtot</v>
          </cell>
          <cell r="Q1" t="str">
            <v>auttot</v>
          </cell>
          <cell r="R1" t="str">
            <v>sprtot</v>
          </cell>
          <cell r="S1" t="str">
            <v>totfelhrs</v>
          </cell>
          <cell r="T1" t="str">
            <v>bl</v>
          </cell>
          <cell r="U1" t="str">
            <v>sumdep</v>
          </cell>
          <cell r="V1" t="str">
            <v>autdep</v>
          </cell>
          <cell r="W1" t="str">
            <v>sprdep</v>
          </cell>
          <cell r="X1" t="str">
            <v>bl</v>
          </cell>
          <cell r="Y1" t="str">
            <v>basicfund</v>
          </cell>
          <cell r="Z1" t="str">
            <v>deprate</v>
          </cell>
          <cell r="AA1" t="str">
            <v>depcost</v>
          </cell>
          <cell r="AB1" t="str">
            <v>2021rate</v>
          </cell>
          <cell r="AC1" t="str">
            <v>totalaftersn</v>
          </cell>
          <cell r="AD1" t="str">
            <v>sumeypp</v>
          </cell>
          <cell r="AE1" t="str">
            <v>auteypp</v>
          </cell>
          <cell r="AF1" t="str">
            <v>spreypp</v>
          </cell>
          <cell r="AG1" t="str">
            <v>toteypp</v>
          </cell>
          <cell r="AH1" t="str">
            <v>indeypp</v>
          </cell>
          <cell r="AI1" t="str">
            <v>eyppindbud</v>
          </cell>
          <cell r="AJ1" t="str">
            <v>mns</v>
          </cell>
          <cell r="AK1" t="str">
            <v>addlmns</v>
          </cell>
          <cell r="AL1" t="str">
            <v>mnsaddtop</v>
          </cell>
          <cell r="AM1" t="str">
            <v>totmns</v>
          </cell>
        </row>
        <row r="3">
          <cell r="F3" t="str">
            <v>2019-20</v>
          </cell>
        </row>
        <row r="4">
          <cell r="F4">
            <v>13</v>
          </cell>
          <cell r="G4">
            <v>14</v>
          </cell>
          <cell r="H4">
            <v>11</v>
          </cell>
          <cell r="I4">
            <v>38</v>
          </cell>
        </row>
        <row r="5">
          <cell r="AC5">
            <v>126076.87</v>
          </cell>
        </row>
        <row r="6">
          <cell r="F6" t="str">
            <v>2020-21</v>
          </cell>
          <cell r="K6" t="str">
            <v>2020-21</v>
          </cell>
          <cell r="P6" t="str">
            <v>2020-21</v>
          </cell>
        </row>
        <row r="7">
          <cell r="F7">
            <v>13</v>
          </cell>
          <cell r="G7">
            <v>14</v>
          </cell>
          <cell r="H7">
            <v>11</v>
          </cell>
          <cell r="I7">
            <v>38</v>
          </cell>
          <cell r="K7">
            <v>13</v>
          </cell>
          <cell r="L7">
            <v>14</v>
          </cell>
          <cell r="M7">
            <v>11</v>
          </cell>
          <cell r="N7">
            <v>38</v>
          </cell>
          <cell r="P7">
            <v>13</v>
          </cell>
          <cell r="Q7">
            <v>14</v>
          </cell>
          <cell r="R7">
            <v>11</v>
          </cell>
          <cell r="S7">
            <v>38</v>
          </cell>
          <cell r="U7" t="str">
            <v>Deprivation</v>
          </cell>
          <cell r="AD7" t="str">
            <v>EYPP</v>
          </cell>
        </row>
        <row r="8">
          <cell r="B8" t="str">
            <v>PAS INTEGRA BU No</v>
          </cell>
          <cell r="C8" t="str">
            <v>Correct Schools INTEGRA BU No</v>
          </cell>
          <cell r="D8" t="str">
            <v>Dfe No.</v>
          </cell>
          <cell r="E8" t="str">
            <v>Provider Name</v>
          </cell>
          <cell r="F8" t="str">
            <v>Universal FEL Hours (without EFE)</v>
          </cell>
          <cell r="K8" t="str">
            <v>EFE Hours (for working parents)</v>
          </cell>
          <cell r="P8" t="str">
            <v xml:space="preserve">Total FEL Indicative Hours </v>
          </cell>
          <cell r="U8" t="str">
            <v>Deprivation based on % children in setting</v>
          </cell>
          <cell r="Y8">
            <v>4.2</v>
          </cell>
          <cell r="Z8">
            <v>0.44</v>
          </cell>
          <cell r="AA8">
            <v>0.44</v>
          </cell>
          <cell r="AB8" t="str">
            <v>2020/21 New Hourly Funding Rate £</v>
          </cell>
          <cell r="AC8" t="str">
            <v>Total FEL Hours Indicative Funding £</v>
          </cell>
          <cell r="AH8">
            <v>0.53</v>
          </cell>
          <cell r="AI8" t="str">
            <v>Total Funding Funding (Incl. EYPP) indicative Budget £</v>
          </cell>
          <cell r="AJ8">
            <v>31357</v>
          </cell>
          <cell r="AK8">
            <v>48643</v>
          </cell>
          <cell r="AL8" t="str">
            <v>MNS + Additional Top Up Funding</v>
          </cell>
          <cell r="AM8" t="str">
            <v>Total Funding (inc MNS) as per indicative budget</v>
          </cell>
        </row>
        <row r="9">
          <cell r="B9" t="str">
            <v>Revised Ofsted No</v>
          </cell>
          <cell r="F9" t="str">
            <v>Summer 20 Forecast Universal Hours (based on Sum 19)</v>
          </cell>
          <cell r="G9" t="str">
            <v>Aut'm 20 Forecast Universal Hours (based on Aut 19)</v>
          </cell>
          <cell r="H9" t="str">
            <v>Spring 21 Forecast Universal Hours (based on Spg 19)</v>
          </cell>
          <cell r="I9" t="str">
            <v xml:space="preserve">Total Universal forecast Hours Payable </v>
          </cell>
          <cell r="K9" t="str">
            <v xml:space="preserve">Summer 20 Forecast EFE Hours (based on Sum 19 uptake) </v>
          </cell>
          <cell r="L9" t="str">
            <v>Autumn 20 Forecast EFE Hours (based on Aut 19 uptake)</v>
          </cell>
          <cell r="M9" t="str">
            <v>Spring 21 Forecast EFE Hours (based on Spr 19 uptake)</v>
          </cell>
          <cell r="N9" t="str">
            <v xml:space="preserve">Total EFE forecast Hours Payable </v>
          </cell>
          <cell r="P9" t="str">
            <v>Summer 20 FEL Hours</v>
          </cell>
          <cell r="Q9" t="str">
            <v>Autumn 20 FEL Hours</v>
          </cell>
          <cell r="R9" t="str">
            <v>Spring 21 FEL Hours</v>
          </cell>
          <cell r="S9" t="str">
            <v xml:space="preserve">Total Indicative FEL Hours Payable </v>
          </cell>
          <cell r="U9" t="str">
            <v>Summer 19 Actuals</v>
          </cell>
          <cell r="V9" t="str">
            <v>Autumn 19 Actuals</v>
          </cell>
          <cell r="W9" t="str">
            <v xml:space="preserve">Spring 19 Actuals </v>
          </cell>
          <cell r="Y9" t="str">
            <v xml:space="preserve">Funding at Basic Hourly Rate £
</v>
          </cell>
          <cell r="Z9" t="str">
            <v>Deprivation Funding Rate £</v>
          </cell>
          <cell r="AA9" t="str">
            <v>Approx Deprivation Funding £</v>
          </cell>
          <cell r="AD9" t="str">
            <v>EYPP Summer 20 Hours Forecast (based on Sum 19 adj for wks)</v>
          </cell>
          <cell r="AE9" t="str">
            <v>EYPP Autumn 20 Hours Forecast (based on Aut 19 adj for wks)</v>
          </cell>
          <cell r="AF9" t="str">
            <v>EYPP Spring 21 Hours Forecast (based on Spr 19 adj for wks)</v>
          </cell>
          <cell r="AG9" t="str">
            <v>Total forecast EYPP Hours</v>
          </cell>
          <cell r="AH9" t="str">
            <v>Total Indicative EYPP Funding</v>
          </cell>
          <cell r="AJ9" t="str">
            <v>MNS Funding (introduced Apr 2017) £31,357</v>
          </cell>
          <cell r="AK9" t="str">
            <v>Additional Top Up Funding to MNS (as agreed Jan 19) to pay them £40k each</v>
          </cell>
          <cell r="AM9" t="str">
            <v>Total Funding (inc MNS) as per indicative budget</v>
          </cell>
        </row>
        <row r="10">
          <cell r="B10" t="str">
            <v>integra</v>
          </cell>
          <cell r="C10" t="str">
            <v>schlintegra</v>
          </cell>
          <cell r="D10" t="str">
            <v>dfe</v>
          </cell>
          <cell r="E10" t="str">
            <v>provider</v>
          </cell>
          <cell r="F10" t="str">
            <v>sumuni</v>
          </cell>
          <cell r="G10" t="str">
            <v>autuni</v>
          </cell>
          <cell r="H10" t="str">
            <v>spruni</v>
          </cell>
          <cell r="I10" t="str">
            <v>totunihrs</v>
          </cell>
          <cell r="J10" t="str">
            <v>bl</v>
          </cell>
          <cell r="K10" t="str">
            <v>sumefe</v>
          </cell>
          <cell r="L10" t="str">
            <v>autefe</v>
          </cell>
          <cell r="M10" t="str">
            <v>sprefe</v>
          </cell>
          <cell r="N10" t="str">
            <v>totefehrs</v>
          </cell>
          <cell r="O10" t="str">
            <v>bl</v>
          </cell>
          <cell r="P10" t="str">
            <v>sumtot</v>
          </cell>
          <cell r="Q10" t="str">
            <v>auttot</v>
          </cell>
          <cell r="R10" t="str">
            <v>sprtot</v>
          </cell>
          <cell r="S10" t="str">
            <v>totfelhrs</v>
          </cell>
          <cell r="T10" t="str">
            <v>bl</v>
          </cell>
          <cell r="U10" t="str">
            <v>sumdep</v>
          </cell>
          <cell r="V10" t="str">
            <v>autdep</v>
          </cell>
          <cell r="W10" t="str">
            <v>sprdep</v>
          </cell>
          <cell r="X10" t="str">
            <v>bl</v>
          </cell>
          <cell r="Y10" t="str">
            <v>basicfund</v>
          </cell>
          <cell r="Z10" t="str">
            <v>deprate</v>
          </cell>
          <cell r="AA10" t="str">
            <v>depcost</v>
          </cell>
          <cell r="AB10" t="str">
            <v>2021rate</v>
          </cell>
          <cell r="AC10" t="str">
            <v>totalaftersn</v>
          </cell>
          <cell r="AD10" t="str">
            <v>sumeypp</v>
          </cell>
          <cell r="AE10" t="str">
            <v>auteypp</v>
          </cell>
          <cell r="AF10" t="str">
            <v>spreypp</v>
          </cell>
          <cell r="AG10" t="str">
            <v>toteypp</v>
          </cell>
          <cell r="AH10" t="str">
            <v>indeypp</v>
          </cell>
          <cell r="AI10" t="str">
            <v>eyppindbud</v>
          </cell>
          <cell r="AJ10" t="str">
            <v>mns</v>
          </cell>
          <cell r="AK10" t="str">
            <v>addlmns</v>
          </cell>
          <cell r="AL10" t="str">
            <v>mnsaddtop</v>
          </cell>
          <cell r="AM10" t="str">
            <v>totmns</v>
          </cell>
        </row>
        <row r="11">
          <cell r="B11" t="str">
            <v>63315900</v>
          </cell>
          <cell r="E11" t="str">
            <v>Akhter Zarmin  (CM)</v>
          </cell>
          <cell r="F11">
            <v>90</v>
          </cell>
          <cell r="G11">
            <v>0</v>
          </cell>
          <cell r="H11">
            <v>76</v>
          </cell>
          <cell r="I11">
            <v>166</v>
          </cell>
          <cell r="K11">
            <v>90</v>
          </cell>
          <cell r="L11">
            <v>0</v>
          </cell>
          <cell r="M11">
            <v>76</v>
          </cell>
          <cell r="N11">
            <v>166</v>
          </cell>
          <cell r="P11">
            <v>180</v>
          </cell>
          <cell r="Q11">
            <v>0</v>
          </cell>
          <cell r="R11">
            <v>152</v>
          </cell>
          <cell r="S11">
            <v>332</v>
          </cell>
          <cell r="U11">
            <v>1</v>
          </cell>
          <cell r="V11">
            <v>0</v>
          </cell>
          <cell r="W11">
            <v>0</v>
          </cell>
          <cell r="Y11">
            <v>1394.4</v>
          </cell>
          <cell r="Z11">
            <v>0.24</v>
          </cell>
          <cell r="AA11">
            <v>79.2</v>
          </cell>
          <cell r="AB11">
            <v>4.4400000000000004</v>
          </cell>
          <cell r="AC11">
            <v>1473.6000000000001</v>
          </cell>
          <cell r="AD11">
            <v>90</v>
          </cell>
          <cell r="AE11">
            <v>0</v>
          </cell>
          <cell r="AF11">
            <v>0</v>
          </cell>
          <cell r="AG11">
            <v>90</v>
          </cell>
          <cell r="AH11">
            <v>47.7</v>
          </cell>
          <cell r="AI11">
            <v>1521.3000000000002</v>
          </cell>
          <cell r="AM11">
            <v>1521.3000000000002</v>
          </cell>
        </row>
        <row r="12">
          <cell r="B12" t="str">
            <v>59799800</v>
          </cell>
          <cell r="D12" t="str">
            <v>300647</v>
          </cell>
          <cell r="E12" t="str">
            <v>Al-Horaibi Susan</v>
          </cell>
          <cell r="F12">
            <v>195</v>
          </cell>
          <cell r="G12">
            <v>0</v>
          </cell>
          <cell r="H12">
            <v>165</v>
          </cell>
          <cell r="I12">
            <v>360</v>
          </cell>
          <cell r="K12">
            <v>390</v>
          </cell>
          <cell r="L12">
            <v>210</v>
          </cell>
          <cell r="M12">
            <v>330</v>
          </cell>
          <cell r="N12">
            <v>930</v>
          </cell>
          <cell r="P12">
            <v>585</v>
          </cell>
          <cell r="Q12">
            <v>210</v>
          </cell>
          <cell r="R12">
            <v>495</v>
          </cell>
          <cell r="S12">
            <v>1290</v>
          </cell>
          <cell r="U12">
            <v>1</v>
          </cell>
          <cell r="V12">
            <v>0</v>
          </cell>
          <cell r="W12">
            <v>0.57894736842105265</v>
          </cell>
          <cell r="Y12">
            <v>5418</v>
          </cell>
          <cell r="Z12">
            <v>0.3</v>
          </cell>
          <cell r="AA12">
            <v>383.49</v>
          </cell>
          <cell r="AB12">
            <v>4.5</v>
          </cell>
          <cell r="AC12">
            <v>5801.49</v>
          </cell>
          <cell r="AD12">
            <v>0</v>
          </cell>
          <cell r="AE12">
            <v>0</v>
          </cell>
          <cell r="AF12">
            <v>120</v>
          </cell>
          <cell r="AG12">
            <v>120</v>
          </cell>
          <cell r="AH12">
            <v>63.6</v>
          </cell>
          <cell r="AI12">
            <v>5865.09</v>
          </cell>
          <cell r="AM12">
            <v>5865.09</v>
          </cell>
        </row>
        <row r="13">
          <cell r="B13" t="str">
            <v>64296900</v>
          </cell>
          <cell r="D13">
            <v>300331</v>
          </cell>
          <cell r="E13" t="str">
            <v>Allot Maria  (CM)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390</v>
          </cell>
          <cell r="L13">
            <v>0</v>
          </cell>
          <cell r="M13">
            <v>330</v>
          </cell>
          <cell r="N13">
            <v>720</v>
          </cell>
          <cell r="P13">
            <v>390</v>
          </cell>
          <cell r="Q13">
            <v>0</v>
          </cell>
          <cell r="R13">
            <v>330</v>
          </cell>
          <cell r="S13">
            <v>720</v>
          </cell>
          <cell r="U13">
            <v>0</v>
          </cell>
          <cell r="V13">
            <v>0</v>
          </cell>
          <cell r="W13" t="str">
            <v>0</v>
          </cell>
          <cell r="Y13">
            <v>3024</v>
          </cell>
          <cell r="Z13">
            <v>0</v>
          </cell>
          <cell r="AA13">
            <v>0</v>
          </cell>
          <cell r="AB13">
            <v>4.2</v>
          </cell>
          <cell r="AC13">
            <v>3024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3024</v>
          </cell>
          <cell r="AM13">
            <v>3024</v>
          </cell>
        </row>
        <row r="14">
          <cell r="B14" t="str">
            <v>63816900</v>
          </cell>
          <cell r="D14" t="str">
            <v>EY457076</v>
          </cell>
          <cell r="E14" t="str">
            <v>Atkin Janice  (CM)</v>
          </cell>
          <cell r="F14">
            <v>195</v>
          </cell>
          <cell r="G14">
            <v>210</v>
          </cell>
          <cell r="H14">
            <v>165</v>
          </cell>
          <cell r="I14">
            <v>570</v>
          </cell>
          <cell r="K14">
            <v>585</v>
          </cell>
          <cell r="L14">
            <v>210</v>
          </cell>
          <cell r="M14">
            <v>495</v>
          </cell>
          <cell r="N14">
            <v>1290</v>
          </cell>
          <cell r="P14">
            <v>780</v>
          </cell>
          <cell r="Q14">
            <v>420</v>
          </cell>
          <cell r="R14">
            <v>660</v>
          </cell>
          <cell r="S14">
            <v>1860</v>
          </cell>
          <cell r="U14">
            <v>1</v>
          </cell>
          <cell r="V14">
            <v>1</v>
          </cell>
          <cell r="W14">
            <v>0</v>
          </cell>
          <cell r="Y14">
            <v>7812</v>
          </cell>
          <cell r="Z14">
            <v>0.28000000000000003</v>
          </cell>
          <cell r="AA14">
            <v>528</v>
          </cell>
          <cell r="AB14">
            <v>4.4800000000000004</v>
          </cell>
          <cell r="AC14">
            <v>8340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8340</v>
          </cell>
          <cell r="AM14">
            <v>8340</v>
          </cell>
        </row>
        <row r="15">
          <cell r="B15" t="str">
            <v>59641500</v>
          </cell>
          <cell r="D15" t="str">
            <v>EY451339</v>
          </cell>
          <cell r="E15" t="str">
            <v>Ayres-Lawson Nicola (CM)</v>
          </cell>
          <cell r="F15">
            <v>585</v>
          </cell>
          <cell r="G15">
            <v>0</v>
          </cell>
          <cell r="H15">
            <v>495</v>
          </cell>
          <cell r="I15">
            <v>1080</v>
          </cell>
          <cell r="K15">
            <v>143</v>
          </cell>
          <cell r="L15">
            <v>0</v>
          </cell>
          <cell r="M15">
            <v>121</v>
          </cell>
          <cell r="N15">
            <v>264</v>
          </cell>
          <cell r="P15">
            <v>728</v>
          </cell>
          <cell r="Q15">
            <v>0</v>
          </cell>
          <cell r="R15">
            <v>616</v>
          </cell>
          <cell r="S15">
            <v>1344</v>
          </cell>
          <cell r="U15">
            <v>0.33333333333333331</v>
          </cell>
          <cell r="V15">
            <v>0</v>
          </cell>
          <cell r="W15">
            <v>0.2857142857142857</v>
          </cell>
          <cell r="Y15">
            <v>5644.8</v>
          </cell>
          <cell r="Z15">
            <v>0.14000000000000001</v>
          </cell>
          <cell r="AA15">
            <v>184.21</v>
          </cell>
          <cell r="AB15">
            <v>4.34</v>
          </cell>
          <cell r="AC15">
            <v>5829.01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5829.01</v>
          </cell>
          <cell r="AM15">
            <v>5829.01</v>
          </cell>
        </row>
        <row r="16">
          <cell r="B16" t="str">
            <v>61688500</v>
          </cell>
          <cell r="E16" t="str">
            <v>Baker Vicki (CM)</v>
          </cell>
          <cell r="F16">
            <v>150</v>
          </cell>
          <cell r="G16">
            <v>210</v>
          </cell>
          <cell r="H16">
            <v>127</v>
          </cell>
          <cell r="I16">
            <v>487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150</v>
          </cell>
          <cell r="Q16">
            <v>210</v>
          </cell>
          <cell r="R16">
            <v>127</v>
          </cell>
          <cell r="S16">
            <v>487</v>
          </cell>
          <cell r="U16">
            <v>1</v>
          </cell>
          <cell r="V16">
            <v>1</v>
          </cell>
          <cell r="W16">
            <v>0</v>
          </cell>
          <cell r="Y16">
            <v>2045.4</v>
          </cell>
          <cell r="Z16">
            <v>0.33</v>
          </cell>
          <cell r="AA16">
            <v>158.4</v>
          </cell>
          <cell r="AB16">
            <v>4.53</v>
          </cell>
          <cell r="AC16">
            <v>2203.8000000000002</v>
          </cell>
          <cell r="AD16">
            <v>150</v>
          </cell>
          <cell r="AE16">
            <v>210</v>
          </cell>
          <cell r="AF16">
            <v>0</v>
          </cell>
          <cell r="AG16">
            <v>360</v>
          </cell>
          <cell r="AH16">
            <v>190.8</v>
          </cell>
          <cell r="AI16">
            <v>2394.6000000000004</v>
          </cell>
          <cell r="AM16">
            <v>2394.6000000000004</v>
          </cell>
        </row>
        <row r="17">
          <cell r="B17" t="str">
            <v>58665100</v>
          </cell>
          <cell r="D17" t="str">
            <v>EY386011</v>
          </cell>
          <cell r="E17" t="str">
            <v>Ball Kay (CM)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299</v>
          </cell>
          <cell r="L17">
            <v>0</v>
          </cell>
          <cell r="M17">
            <v>253</v>
          </cell>
          <cell r="N17">
            <v>552</v>
          </cell>
          <cell r="P17">
            <v>299</v>
          </cell>
          <cell r="Q17">
            <v>0</v>
          </cell>
          <cell r="R17">
            <v>253</v>
          </cell>
          <cell r="S17">
            <v>552</v>
          </cell>
          <cell r="U17">
            <v>0</v>
          </cell>
          <cell r="V17">
            <v>0</v>
          </cell>
          <cell r="W17" t="str">
            <v>0</v>
          </cell>
          <cell r="Y17">
            <v>2318.4</v>
          </cell>
          <cell r="Z17">
            <v>0</v>
          </cell>
          <cell r="AA17">
            <v>0</v>
          </cell>
          <cell r="AB17">
            <v>4.2</v>
          </cell>
          <cell r="AC17">
            <v>2318.4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2318.4</v>
          </cell>
          <cell r="AM17">
            <v>2318.4</v>
          </cell>
        </row>
        <row r="18">
          <cell r="B18" t="str">
            <v>70163900</v>
          </cell>
          <cell r="D18" t="str">
            <v>EY303823</v>
          </cell>
          <cell r="E18" t="str">
            <v>Banks Elaine (CM)</v>
          </cell>
          <cell r="F18">
            <v>0</v>
          </cell>
          <cell r="G18">
            <v>210</v>
          </cell>
          <cell r="H18">
            <v>165</v>
          </cell>
          <cell r="I18">
            <v>375</v>
          </cell>
          <cell r="K18">
            <v>1170</v>
          </cell>
          <cell r="L18">
            <v>0</v>
          </cell>
          <cell r="M18">
            <v>990</v>
          </cell>
          <cell r="N18">
            <v>2160</v>
          </cell>
          <cell r="P18">
            <v>1170</v>
          </cell>
          <cell r="Q18">
            <v>210</v>
          </cell>
          <cell r="R18">
            <v>1155</v>
          </cell>
          <cell r="S18">
            <v>2535</v>
          </cell>
          <cell r="U18">
            <v>0</v>
          </cell>
          <cell r="V18">
            <v>1</v>
          </cell>
          <cell r="W18" t="str">
            <v>0</v>
          </cell>
          <cell r="Y18">
            <v>10647</v>
          </cell>
          <cell r="Z18">
            <v>0.04</v>
          </cell>
          <cell r="AA18">
            <v>92.4</v>
          </cell>
          <cell r="AB18">
            <v>4.24</v>
          </cell>
          <cell r="AC18">
            <v>10739.4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10739.4</v>
          </cell>
          <cell r="AM18">
            <v>10739.4</v>
          </cell>
        </row>
        <row r="19">
          <cell r="B19" t="str">
            <v>50361800</v>
          </cell>
          <cell r="D19" t="str">
            <v>EY408384</v>
          </cell>
          <cell r="E19" t="str">
            <v>Barrett Hannah (Hannah's Little Lambs)</v>
          </cell>
          <cell r="F19">
            <v>255</v>
          </cell>
          <cell r="G19">
            <v>42</v>
          </cell>
          <cell r="H19">
            <v>216</v>
          </cell>
          <cell r="I19">
            <v>513</v>
          </cell>
          <cell r="K19">
            <v>247</v>
          </cell>
          <cell r="L19">
            <v>210</v>
          </cell>
          <cell r="M19">
            <v>209</v>
          </cell>
          <cell r="N19">
            <v>666</v>
          </cell>
          <cell r="P19">
            <v>502</v>
          </cell>
          <cell r="Q19">
            <v>252</v>
          </cell>
          <cell r="R19">
            <v>425</v>
          </cell>
          <cell r="S19">
            <v>1179</v>
          </cell>
          <cell r="U19">
            <v>0.5</v>
          </cell>
          <cell r="V19">
            <v>0</v>
          </cell>
          <cell r="W19">
            <v>0.55555555555555558</v>
          </cell>
          <cell r="Y19">
            <v>4951.8</v>
          </cell>
          <cell r="Z19">
            <v>0.18</v>
          </cell>
          <cell r="AA19">
            <v>214.33</v>
          </cell>
          <cell r="AB19">
            <v>4.38</v>
          </cell>
          <cell r="AC19">
            <v>5166.13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5166.13</v>
          </cell>
          <cell r="AM19">
            <v>5166.13</v>
          </cell>
        </row>
        <row r="20">
          <cell r="B20" t="str">
            <v>50231000</v>
          </cell>
          <cell r="D20" t="str">
            <v>EY341904</v>
          </cell>
          <cell r="E20" t="str">
            <v>Baxendale Diane (CM)</v>
          </cell>
          <cell r="F20">
            <v>0</v>
          </cell>
          <cell r="G20">
            <v>210</v>
          </cell>
          <cell r="H20">
            <v>165</v>
          </cell>
          <cell r="I20">
            <v>375</v>
          </cell>
          <cell r="K20">
            <v>0</v>
          </cell>
          <cell r="L20">
            <v>210</v>
          </cell>
          <cell r="M20">
            <v>165</v>
          </cell>
          <cell r="N20">
            <v>375</v>
          </cell>
          <cell r="P20">
            <v>0</v>
          </cell>
          <cell r="Q20">
            <v>420</v>
          </cell>
          <cell r="R20">
            <v>330</v>
          </cell>
          <cell r="S20">
            <v>750</v>
          </cell>
          <cell r="U20">
            <v>0</v>
          </cell>
          <cell r="V20">
            <v>0</v>
          </cell>
          <cell r="W20" t="str">
            <v>0%</v>
          </cell>
          <cell r="Y20">
            <v>3150</v>
          </cell>
          <cell r="Z20">
            <v>0</v>
          </cell>
          <cell r="AA20">
            <v>0</v>
          </cell>
          <cell r="AB20">
            <v>4.2</v>
          </cell>
          <cell r="AC20">
            <v>3150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3150</v>
          </cell>
          <cell r="AM20">
            <v>3150</v>
          </cell>
        </row>
        <row r="21">
          <cell r="B21" t="str">
            <v>63812500</v>
          </cell>
          <cell r="D21" t="str">
            <v>EY392777</v>
          </cell>
          <cell r="E21" t="str">
            <v>Beal Mandy (CM)</v>
          </cell>
          <cell r="F21">
            <v>345</v>
          </cell>
          <cell r="G21">
            <v>210</v>
          </cell>
          <cell r="H21">
            <v>292</v>
          </cell>
          <cell r="I21">
            <v>847</v>
          </cell>
          <cell r="K21">
            <v>30</v>
          </cell>
          <cell r="L21">
            <v>0</v>
          </cell>
          <cell r="M21">
            <v>25</v>
          </cell>
          <cell r="N21">
            <v>55</v>
          </cell>
          <cell r="P21">
            <v>375</v>
          </cell>
          <cell r="Q21">
            <v>210</v>
          </cell>
          <cell r="R21">
            <v>317</v>
          </cell>
          <cell r="S21">
            <v>902</v>
          </cell>
          <cell r="U21">
            <v>1</v>
          </cell>
          <cell r="V21">
            <v>1</v>
          </cell>
          <cell r="W21">
            <v>1</v>
          </cell>
          <cell r="Y21">
            <v>3788.4</v>
          </cell>
          <cell r="Z21">
            <v>0.44</v>
          </cell>
          <cell r="AA21">
            <v>396.88</v>
          </cell>
          <cell r="AB21">
            <v>4.6400000000000006</v>
          </cell>
          <cell r="AC21">
            <v>4185.28</v>
          </cell>
          <cell r="AD21">
            <v>345</v>
          </cell>
          <cell r="AE21">
            <v>210</v>
          </cell>
          <cell r="AF21">
            <v>330</v>
          </cell>
          <cell r="AG21">
            <v>885</v>
          </cell>
          <cell r="AH21">
            <v>469.05</v>
          </cell>
          <cell r="AI21">
            <v>4654.33</v>
          </cell>
          <cell r="AM21">
            <v>4654.33</v>
          </cell>
        </row>
        <row r="22">
          <cell r="B22" t="str">
            <v>50215700</v>
          </cell>
          <cell r="D22">
            <v>503503</v>
          </cell>
          <cell r="E22" t="str">
            <v>Beech Paula</v>
          </cell>
          <cell r="F22">
            <v>975</v>
          </cell>
          <cell r="G22">
            <v>1050</v>
          </cell>
          <cell r="H22">
            <v>825</v>
          </cell>
          <cell r="I22">
            <v>2850</v>
          </cell>
          <cell r="K22">
            <v>1066</v>
          </cell>
          <cell r="L22">
            <v>630</v>
          </cell>
          <cell r="M22">
            <v>902</v>
          </cell>
          <cell r="N22">
            <v>2598</v>
          </cell>
          <cell r="P22">
            <v>2041</v>
          </cell>
          <cell r="Q22">
            <v>1680</v>
          </cell>
          <cell r="R22">
            <v>1727</v>
          </cell>
          <cell r="S22">
            <v>5448</v>
          </cell>
          <cell r="U22">
            <v>0</v>
          </cell>
          <cell r="V22">
            <v>0.2</v>
          </cell>
          <cell r="W22">
            <v>0</v>
          </cell>
          <cell r="Y22">
            <v>22881.599999999999</v>
          </cell>
          <cell r="Z22">
            <v>0.03</v>
          </cell>
          <cell r="AA22">
            <v>147.84</v>
          </cell>
          <cell r="AB22">
            <v>4.2300000000000004</v>
          </cell>
          <cell r="AC22">
            <v>23029.439999999999</v>
          </cell>
          <cell r="AD22">
            <v>0</v>
          </cell>
          <cell r="AE22">
            <v>210</v>
          </cell>
          <cell r="AF22">
            <v>0</v>
          </cell>
          <cell r="AG22">
            <v>210</v>
          </cell>
          <cell r="AH22">
            <v>111.30000000000001</v>
          </cell>
          <cell r="AI22">
            <v>23140.739999999998</v>
          </cell>
          <cell r="AM22">
            <v>23140.739999999998</v>
          </cell>
        </row>
        <row r="23">
          <cell r="B23" t="str">
            <v>59120400</v>
          </cell>
          <cell r="D23" t="str">
            <v>300464</v>
          </cell>
          <cell r="E23" t="str">
            <v>Belk-Hodkinson Joanne</v>
          </cell>
          <cell r="F23">
            <v>0</v>
          </cell>
          <cell r="G23">
            <v>840</v>
          </cell>
          <cell r="H23">
            <v>660</v>
          </cell>
          <cell r="I23">
            <v>1500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840</v>
          </cell>
          <cell r="R23">
            <v>660</v>
          </cell>
          <cell r="S23">
            <v>1500</v>
          </cell>
          <cell r="U23">
            <v>0</v>
          </cell>
          <cell r="V23">
            <v>0</v>
          </cell>
          <cell r="W23">
            <v>1</v>
          </cell>
          <cell r="Y23">
            <v>6300</v>
          </cell>
          <cell r="Z23">
            <v>0.19</v>
          </cell>
          <cell r="AA23">
            <v>290.39999999999998</v>
          </cell>
          <cell r="AB23">
            <v>4.3900000000000006</v>
          </cell>
          <cell r="AC23">
            <v>6590.4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6590.4</v>
          </cell>
          <cell r="AM23">
            <v>6590.4</v>
          </cell>
        </row>
        <row r="24">
          <cell r="B24" t="str">
            <v>63201200</v>
          </cell>
          <cell r="C24" t="str">
            <v> 63201200</v>
          </cell>
          <cell r="E24" t="str">
            <v>Bilsborough Leah (CM)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195</v>
          </cell>
          <cell r="L24">
            <v>168</v>
          </cell>
          <cell r="M24">
            <v>165</v>
          </cell>
          <cell r="N24">
            <v>528</v>
          </cell>
          <cell r="P24">
            <v>195</v>
          </cell>
          <cell r="Q24">
            <v>168</v>
          </cell>
          <cell r="R24">
            <v>165</v>
          </cell>
          <cell r="S24">
            <v>528</v>
          </cell>
          <cell r="U24">
            <v>0</v>
          </cell>
          <cell r="V24">
            <v>0</v>
          </cell>
          <cell r="W24" t="str">
            <v>0%</v>
          </cell>
          <cell r="Y24">
            <v>2217.6</v>
          </cell>
          <cell r="Z24">
            <v>0</v>
          </cell>
          <cell r="AA24">
            <v>0</v>
          </cell>
          <cell r="AB24">
            <v>4.2</v>
          </cell>
          <cell r="AC24">
            <v>2217.6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2217.6</v>
          </cell>
          <cell r="AM24">
            <v>2217.6</v>
          </cell>
        </row>
        <row r="25">
          <cell r="B25" t="str">
            <v>70291500</v>
          </cell>
          <cell r="E25" t="str">
            <v>Bland Dawn (CM)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350</v>
          </cell>
          <cell r="M25">
            <v>275</v>
          </cell>
          <cell r="N25">
            <v>625</v>
          </cell>
          <cell r="P25">
            <v>0</v>
          </cell>
          <cell r="Q25">
            <v>350</v>
          </cell>
          <cell r="R25">
            <v>275</v>
          </cell>
          <cell r="S25">
            <v>625</v>
          </cell>
          <cell r="U25">
            <v>0</v>
          </cell>
          <cell r="V25">
            <v>0</v>
          </cell>
          <cell r="W25" t="str">
            <v>0</v>
          </cell>
          <cell r="Y25">
            <v>2625</v>
          </cell>
          <cell r="Z25">
            <v>0</v>
          </cell>
          <cell r="AA25">
            <v>0</v>
          </cell>
          <cell r="AB25">
            <v>4.2</v>
          </cell>
          <cell r="AC25">
            <v>2625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2625</v>
          </cell>
          <cell r="AM25">
            <v>2625</v>
          </cell>
        </row>
        <row r="26">
          <cell r="B26" t="str">
            <v>55620700</v>
          </cell>
          <cell r="D26" t="str">
            <v>CA000017</v>
          </cell>
          <cell r="E26" t="str">
            <v>Bostwick Emma (CM)</v>
          </cell>
          <cell r="F26">
            <v>263</v>
          </cell>
          <cell r="G26">
            <v>0</v>
          </cell>
          <cell r="H26">
            <v>223</v>
          </cell>
          <cell r="I26">
            <v>486</v>
          </cell>
          <cell r="K26">
            <v>211</v>
          </cell>
          <cell r="L26">
            <v>280</v>
          </cell>
          <cell r="M26">
            <v>179</v>
          </cell>
          <cell r="N26">
            <v>670</v>
          </cell>
          <cell r="P26">
            <v>474</v>
          </cell>
          <cell r="Q26">
            <v>280</v>
          </cell>
          <cell r="R26">
            <v>402</v>
          </cell>
          <cell r="S26">
            <v>1156</v>
          </cell>
          <cell r="U26">
            <v>0</v>
          </cell>
          <cell r="V26">
            <v>0</v>
          </cell>
          <cell r="W26">
            <v>0</v>
          </cell>
          <cell r="Y26">
            <v>4855.2</v>
          </cell>
          <cell r="Z26">
            <v>0</v>
          </cell>
          <cell r="AA26">
            <v>0</v>
          </cell>
          <cell r="AB26">
            <v>4.2</v>
          </cell>
          <cell r="AC26">
            <v>4855.2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4855.2</v>
          </cell>
          <cell r="AM26">
            <v>4855.2</v>
          </cell>
        </row>
        <row r="27">
          <cell r="B27" t="str">
            <v>70025000</v>
          </cell>
          <cell r="D27" t="str">
            <v>EY468696</v>
          </cell>
          <cell r="E27" t="str">
            <v>Bramhall Michelle (CM)</v>
          </cell>
          <cell r="F27">
            <v>117</v>
          </cell>
          <cell r="G27">
            <v>84</v>
          </cell>
          <cell r="H27">
            <v>99</v>
          </cell>
          <cell r="I27">
            <v>300</v>
          </cell>
          <cell r="K27">
            <v>585</v>
          </cell>
          <cell r="L27">
            <v>420</v>
          </cell>
          <cell r="M27">
            <v>495</v>
          </cell>
          <cell r="N27">
            <v>1500</v>
          </cell>
          <cell r="P27">
            <v>702</v>
          </cell>
          <cell r="Q27">
            <v>504</v>
          </cell>
          <cell r="R27">
            <v>594</v>
          </cell>
          <cell r="S27">
            <v>1800</v>
          </cell>
          <cell r="U27">
            <v>0</v>
          </cell>
          <cell r="V27">
            <v>0.5</v>
          </cell>
          <cell r="W27">
            <v>0</v>
          </cell>
          <cell r="Y27">
            <v>7560</v>
          </cell>
          <cell r="Z27">
            <v>0.06</v>
          </cell>
          <cell r="AA27">
            <v>110.88</v>
          </cell>
          <cell r="AB27">
            <v>4.26</v>
          </cell>
          <cell r="AC27">
            <v>7670.88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7670.88</v>
          </cell>
          <cell r="AM27">
            <v>7670.88</v>
          </cell>
        </row>
        <row r="28">
          <cell r="B28" t="str">
            <v>70392100</v>
          </cell>
          <cell r="E28" t="str">
            <v>Bridgens Susan (CM)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167</v>
          </cell>
          <cell r="L28">
            <v>0</v>
          </cell>
          <cell r="M28">
            <v>141</v>
          </cell>
          <cell r="N28">
            <v>308</v>
          </cell>
          <cell r="P28">
            <v>167</v>
          </cell>
          <cell r="Q28">
            <v>0</v>
          </cell>
          <cell r="R28">
            <v>141</v>
          </cell>
          <cell r="S28">
            <v>308</v>
          </cell>
          <cell r="U28">
            <v>0</v>
          </cell>
          <cell r="V28">
            <v>0</v>
          </cell>
          <cell r="W28">
            <v>0</v>
          </cell>
          <cell r="Y28">
            <v>1293.5999999999999</v>
          </cell>
          <cell r="Z28">
            <v>0</v>
          </cell>
          <cell r="AA28">
            <v>0</v>
          </cell>
          <cell r="AB28">
            <v>4.2</v>
          </cell>
          <cell r="AC28">
            <v>1293.5999999999999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1293.5999999999999</v>
          </cell>
          <cell r="AM28">
            <v>1293.5999999999999</v>
          </cell>
        </row>
        <row r="29">
          <cell r="B29" t="str">
            <v>64033200</v>
          </cell>
          <cell r="D29" t="str">
            <v>EY537487</v>
          </cell>
          <cell r="E29" t="str">
            <v>Broadhurst Casey (CM)</v>
          </cell>
          <cell r="F29">
            <v>185</v>
          </cell>
          <cell r="G29">
            <v>397</v>
          </cell>
          <cell r="H29">
            <v>157</v>
          </cell>
          <cell r="I29">
            <v>739</v>
          </cell>
          <cell r="K29">
            <v>377</v>
          </cell>
          <cell r="L29">
            <v>187</v>
          </cell>
          <cell r="M29">
            <v>319</v>
          </cell>
          <cell r="N29">
            <v>883</v>
          </cell>
          <cell r="P29">
            <v>562</v>
          </cell>
          <cell r="Q29">
            <v>584</v>
          </cell>
          <cell r="R29">
            <v>476</v>
          </cell>
          <cell r="S29">
            <v>1622</v>
          </cell>
          <cell r="U29">
            <v>1</v>
          </cell>
          <cell r="V29">
            <v>1</v>
          </cell>
          <cell r="W29">
            <v>1</v>
          </cell>
          <cell r="Y29">
            <v>6812.4</v>
          </cell>
          <cell r="Z29">
            <v>0.44</v>
          </cell>
          <cell r="AA29">
            <v>713.68</v>
          </cell>
          <cell r="AB29">
            <v>4.6400000000000006</v>
          </cell>
          <cell r="AC29">
            <v>7526.08</v>
          </cell>
          <cell r="AD29">
            <v>0</v>
          </cell>
          <cell r="AE29">
            <v>187</v>
          </cell>
          <cell r="AF29">
            <v>0</v>
          </cell>
          <cell r="AG29">
            <v>187</v>
          </cell>
          <cell r="AH29">
            <v>99.11</v>
          </cell>
          <cell r="AI29">
            <v>7625.19</v>
          </cell>
          <cell r="AM29">
            <v>7625.19</v>
          </cell>
        </row>
        <row r="30">
          <cell r="B30" t="str">
            <v>45691900</v>
          </cell>
          <cell r="D30" t="str">
            <v>505111</v>
          </cell>
          <cell r="E30" t="str">
            <v>Brown Jeanne</v>
          </cell>
          <cell r="F30">
            <v>195</v>
          </cell>
          <cell r="G30">
            <v>398</v>
          </cell>
          <cell r="H30">
            <v>165</v>
          </cell>
          <cell r="I30">
            <v>758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195</v>
          </cell>
          <cell r="Q30">
            <v>398</v>
          </cell>
          <cell r="R30">
            <v>165</v>
          </cell>
          <cell r="S30">
            <v>758</v>
          </cell>
          <cell r="U30">
            <v>0</v>
          </cell>
          <cell r="V30">
            <v>0</v>
          </cell>
          <cell r="W30">
            <v>0</v>
          </cell>
          <cell r="Y30">
            <v>3183.6</v>
          </cell>
          <cell r="Z30">
            <v>0</v>
          </cell>
          <cell r="AA30">
            <v>0</v>
          </cell>
          <cell r="AB30">
            <v>4.2</v>
          </cell>
          <cell r="AC30">
            <v>3183.6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3183.6</v>
          </cell>
          <cell r="AM30">
            <v>3183.6</v>
          </cell>
        </row>
        <row r="31">
          <cell r="B31" t="str">
            <v>63845500</v>
          </cell>
          <cell r="D31">
            <v>300174</v>
          </cell>
          <cell r="E31" t="str">
            <v>Brown Julie (CM)</v>
          </cell>
          <cell r="F31">
            <v>195</v>
          </cell>
          <cell r="G31">
            <v>210</v>
          </cell>
          <cell r="H31">
            <v>165</v>
          </cell>
          <cell r="I31">
            <v>570</v>
          </cell>
          <cell r="K31">
            <v>153</v>
          </cell>
          <cell r="L31">
            <v>140</v>
          </cell>
          <cell r="M31">
            <v>129</v>
          </cell>
          <cell r="N31">
            <v>422</v>
          </cell>
          <cell r="P31">
            <v>348</v>
          </cell>
          <cell r="Q31">
            <v>350</v>
          </cell>
          <cell r="R31">
            <v>294</v>
          </cell>
          <cell r="S31">
            <v>992</v>
          </cell>
          <cell r="U31">
            <v>0</v>
          </cell>
          <cell r="V31">
            <v>0</v>
          </cell>
          <cell r="W31">
            <v>0</v>
          </cell>
          <cell r="Y31">
            <v>4166.3999999999996</v>
          </cell>
          <cell r="Z31">
            <v>0</v>
          </cell>
          <cell r="AA31">
            <v>0</v>
          </cell>
          <cell r="AB31">
            <v>4.2</v>
          </cell>
          <cell r="AC31">
            <v>4166.3999999999996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4166.3999999999996</v>
          </cell>
          <cell r="AM31">
            <v>4166.3999999999996</v>
          </cell>
        </row>
        <row r="32">
          <cell r="B32" t="str">
            <v>70012700</v>
          </cell>
          <cell r="D32">
            <v>300524</v>
          </cell>
          <cell r="E32" t="str">
            <v>Broxholme Karen (CM)</v>
          </cell>
          <cell r="F32">
            <v>251</v>
          </cell>
          <cell r="G32">
            <v>0</v>
          </cell>
          <cell r="H32">
            <v>212</v>
          </cell>
          <cell r="I32">
            <v>463</v>
          </cell>
          <cell r="K32">
            <v>502</v>
          </cell>
          <cell r="L32">
            <v>0</v>
          </cell>
          <cell r="M32">
            <v>425</v>
          </cell>
          <cell r="N32">
            <v>927</v>
          </cell>
          <cell r="P32">
            <v>753</v>
          </cell>
          <cell r="Q32">
            <v>0</v>
          </cell>
          <cell r="R32">
            <v>637</v>
          </cell>
          <cell r="S32">
            <v>1390</v>
          </cell>
          <cell r="U32">
            <v>0</v>
          </cell>
          <cell r="V32">
            <v>0</v>
          </cell>
          <cell r="W32" t="str">
            <v>0</v>
          </cell>
          <cell r="Y32">
            <v>5838</v>
          </cell>
          <cell r="Z32">
            <v>0</v>
          </cell>
          <cell r="AA32">
            <v>0</v>
          </cell>
          <cell r="AB32">
            <v>4.2</v>
          </cell>
          <cell r="AC32">
            <v>5838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5838</v>
          </cell>
          <cell r="AM32">
            <v>5838</v>
          </cell>
        </row>
        <row r="33">
          <cell r="B33" t="str">
            <v>70066600</v>
          </cell>
          <cell r="D33" t="str">
            <v>CA000017</v>
          </cell>
          <cell r="E33" t="str">
            <v>Cartron Pascale (CMA)</v>
          </cell>
          <cell r="F33">
            <v>146</v>
          </cell>
          <cell r="G33">
            <v>0</v>
          </cell>
          <cell r="H33">
            <v>124</v>
          </cell>
          <cell r="I33">
            <v>270</v>
          </cell>
          <cell r="K33">
            <v>25</v>
          </cell>
          <cell r="L33">
            <v>0</v>
          </cell>
          <cell r="M33">
            <v>21</v>
          </cell>
          <cell r="N33">
            <v>46</v>
          </cell>
          <cell r="P33">
            <v>171</v>
          </cell>
          <cell r="Q33">
            <v>0</v>
          </cell>
          <cell r="R33">
            <v>145</v>
          </cell>
          <cell r="S33">
            <v>316</v>
          </cell>
          <cell r="U33">
            <v>0</v>
          </cell>
          <cell r="V33">
            <v>0</v>
          </cell>
          <cell r="W33" t="str">
            <v>0</v>
          </cell>
          <cell r="Y33">
            <v>1327.2</v>
          </cell>
          <cell r="Z33">
            <v>0</v>
          </cell>
          <cell r="AA33">
            <v>0</v>
          </cell>
          <cell r="AB33">
            <v>4.2</v>
          </cell>
          <cell r="AC33">
            <v>1327.2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1327.2</v>
          </cell>
          <cell r="AM33">
            <v>1327.2</v>
          </cell>
        </row>
        <row r="34">
          <cell r="B34" t="str">
            <v>70163600</v>
          </cell>
          <cell r="E34" t="str">
            <v>Cartwright Wendy (CM)</v>
          </cell>
          <cell r="F34">
            <v>0</v>
          </cell>
          <cell r="G34">
            <v>42</v>
          </cell>
          <cell r="H34">
            <v>33</v>
          </cell>
          <cell r="I34">
            <v>75</v>
          </cell>
          <cell r="K34">
            <v>0</v>
          </cell>
          <cell r="L34">
            <v>42</v>
          </cell>
          <cell r="M34">
            <v>33</v>
          </cell>
          <cell r="N34">
            <v>75</v>
          </cell>
          <cell r="P34">
            <v>0</v>
          </cell>
          <cell r="Q34">
            <v>84</v>
          </cell>
          <cell r="R34">
            <v>66</v>
          </cell>
          <cell r="S34">
            <v>150</v>
          </cell>
          <cell r="U34">
            <v>0</v>
          </cell>
          <cell r="V34">
            <v>0</v>
          </cell>
          <cell r="W34">
            <v>1</v>
          </cell>
          <cell r="Y34">
            <v>630</v>
          </cell>
          <cell r="Z34">
            <v>0.19</v>
          </cell>
          <cell r="AA34">
            <v>29.04</v>
          </cell>
          <cell r="AB34">
            <v>4.3900000000000006</v>
          </cell>
          <cell r="AC34">
            <v>659.04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659.04</v>
          </cell>
          <cell r="AM34">
            <v>659.04</v>
          </cell>
        </row>
        <row r="35">
          <cell r="B35" t="str">
            <v>54007600</v>
          </cell>
          <cell r="D35" t="str">
            <v>EY387811</v>
          </cell>
          <cell r="E35" t="str">
            <v xml:space="preserve">Carruthers Jill </v>
          </cell>
          <cell r="F35">
            <v>390</v>
          </cell>
          <cell r="G35">
            <v>84</v>
          </cell>
          <cell r="H35">
            <v>330</v>
          </cell>
          <cell r="I35">
            <v>804</v>
          </cell>
          <cell r="K35">
            <v>425</v>
          </cell>
          <cell r="L35">
            <v>194</v>
          </cell>
          <cell r="M35">
            <v>360</v>
          </cell>
          <cell r="N35">
            <v>979</v>
          </cell>
          <cell r="P35">
            <v>815</v>
          </cell>
          <cell r="Q35">
            <v>278</v>
          </cell>
          <cell r="R35">
            <v>690</v>
          </cell>
          <cell r="S35">
            <v>1783</v>
          </cell>
          <cell r="U35">
            <v>0</v>
          </cell>
          <cell r="V35">
            <v>0</v>
          </cell>
          <cell r="W35">
            <v>0</v>
          </cell>
          <cell r="Y35">
            <v>7488.6</v>
          </cell>
          <cell r="Z35">
            <v>0</v>
          </cell>
          <cell r="AA35">
            <v>0</v>
          </cell>
          <cell r="AB35">
            <v>4.2</v>
          </cell>
          <cell r="AC35">
            <v>7488.6</v>
          </cell>
          <cell r="AD35">
            <v>0</v>
          </cell>
          <cell r="AE35">
            <v>0</v>
          </cell>
          <cell r="AF35">
            <v>36</v>
          </cell>
          <cell r="AG35">
            <v>36</v>
          </cell>
          <cell r="AH35">
            <v>19.080000000000002</v>
          </cell>
          <cell r="AI35">
            <v>7507.68</v>
          </cell>
          <cell r="AM35">
            <v>7507.68</v>
          </cell>
        </row>
        <row r="36">
          <cell r="B36" t="str">
            <v>63285400</v>
          </cell>
          <cell r="D36" t="str">
            <v>EY478349</v>
          </cell>
          <cell r="E36" t="str">
            <v>Cavill Rachel Sarah (CM)</v>
          </cell>
          <cell r="F36">
            <v>403</v>
          </cell>
          <cell r="G36">
            <v>420</v>
          </cell>
          <cell r="H36">
            <v>341</v>
          </cell>
          <cell r="I36">
            <v>1164</v>
          </cell>
          <cell r="K36">
            <v>507</v>
          </cell>
          <cell r="L36">
            <v>252</v>
          </cell>
          <cell r="M36">
            <v>429</v>
          </cell>
          <cell r="N36">
            <v>1188</v>
          </cell>
          <cell r="P36">
            <v>910</v>
          </cell>
          <cell r="Q36">
            <v>672</v>
          </cell>
          <cell r="R36">
            <v>770</v>
          </cell>
          <cell r="S36">
            <v>2352</v>
          </cell>
          <cell r="U36">
            <v>0.33333333333333331</v>
          </cell>
          <cell r="V36">
            <v>0</v>
          </cell>
          <cell r="W36">
            <v>0.40625</v>
          </cell>
          <cell r="Y36">
            <v>9878.4</v>
          </cell>
          <cell r="Z36">
            <v>0.12</v>
          </cell>
          <cell r="AA36">
            <v>271.10000000000002</v>
          </cell>
          <cell r="AB36">
            <v>4.32</v>
          </cell>
          <cell r="AC36">
            <v>10149.5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10149.5</v>
          </cell>
          <cell r="AM36">
            <v>10149.5</v>
          </cell>
        </row>
        <row r="37">
          <cell r="B37" t="str">
            <v>58658900</v>
          </cell>
          <cell r="D37" t="str">
            <v>EY459683</v>
          </cell>
          <cell r="E37" t="str">
            <v>Clark Nichola</v>
          </cell>
          <cell r="F37">
            <v>315</v>
          </cell>
          <cell r="G37">
            <v>56</v>
          </cell>
          <cell r="H37">
            <v>267</v>
          </cell>
          <cell r="I37">
            <v>638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315</v>
          </cell>
          <cell r="Q37">
            <v>56</v>
          </cell>
          <cell r="R37">
            <v>267</v>
          </cell>
          <cell r="S37">
            <v>638</v>
          </cell>
          <cell r="U37">
            <v>0</v>
          </cell>
          <cell r="V37">
            <v>0</v>
          </cell>
          <cell r="W37">
            <v>0</v>
          </cell>
          <cell r="Y37">
            <v>2679.6</v>
          </cell>
          <cell r="Z37">
            <v>0</v>
          </cell>
          <cell r="AA37">
            <v>0</v>
          </cell>
          <cell r="AB37">
            <v>4.2</v>
          </cell>
          <cell r="AC37">
            <v>2679.6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2679.6</v>
          </cell>
          <cell r="AM37">
            <v>2679.6</v>
          </cell>
        </row>
        <row r="38">
          <cell r="B38" t="str">
            <v>63808400</v>
          </cell>
          <cell r="D38" t="str">
            <v>EY380781</v>
          </cell>
          <cell r="E38" t="str">
            <v>Clarke Lucinda (CM)</v>
          </cell>
          <cell r="F38">
            <v>299</v>
          </cell>
          <cell r="G38">
            <v>420</v>
          </cell>
          <cell r="H38">
            <v>253</v>
          </cell>
          <cell r="I38">
            <v>972</v>
          </cell>
          <cell r="K38">
            <v>585</v>
          </cell>
          <cell r="L38">
            <v>420</v>
          </cell>
          <cell r="M38">
            <v>495</v>
          </cell>
          <cell r="N38">
            <v>1500</v>
          </cell>
          <cell r="P38">
            <v>884</v>
          </cell>
          <cell r="Q38">
            <v>840</v>
          </cell>
          <cell r="R38">
            <v>748</v>
          </cell>
          <cell r="S38">
            <v>2472</v>
          </cell>
          <cell r="U38">
            <v>0</v>
          </cell>
          <cell r="V38">
            <v>0</v>
          </cell>
          <cell r="W38">
            <v>0</v>
          </cell>
          <cell r="Y38">
            <v>10382.4</v>
          </cell>
          <cell r="Z38">
            <v>0</v>
          </cell>
          <cell r="AA38">
            <v>0</v>
          </cell>
          <cell r="AB38">
            <v>4.2</v>
          </cell>
          <cell r="AC38">
            <v>10382.4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10382.4</v>
          </cell>
          <cell r="AM38">
            <v>10382.4</v>
          </cell>
        </row>
        <row r="39">
          <cell r="B39" t="str">
            <v>70573500</v>
          </cell>
          <cell r="E39" t="str">
            <v>Clarke Susan (CM)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81</v>
          </cell>
          <cell r="M39">
            <v>64</v>
          </cell>
          <cell r="N39">
            <v>145</v>
          </cell>
          <cell r="P39">
            <v>0</v>
          </cell>
          <cell r="Q39">
            <v>81</v>
          </cell>
          <cell r="R39">
            <v>64</v>
          </cell>
          <cell r="S39">
            <v>145</v>
          </cell>
          <cell r="U39">
            <v>0</v>
          </cell>
          <cell r="V39">
            <v>0</v>
          </cell>
          <cell r="W39">
            <v>0</v>
          </cell>
          <cell r="Y39">
            <v>609</v>
          </cell>
          <cell r="Z39">
            <v>0</v>
          </cell>
          <cell r="AA39">
            <v>0</v>
          </cell>
          <cell r="AB39">
            <v>4.2</v>
          </cell>
          <cell r="AC39">
            <v>609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609</v>
          </cell>
          <cell r="AM39">
            <v>609</v>
          </cell>
        </row>
        <row r="40">
          <cell r="B40" t="str">
            <v>70427900</v>
          </cell>
          <cell r="E40" t="str">
            <v>Clayton Haley (CM)</v>
          </cell>
          <cell r="F40">
            <v>195</v>
          </cell>
          <cell r="G40">
            <v>210</v>
          </cell>
          <cell r="H40">
            <v>165</v>
          </cell>
          <cell r="I40">
            <v>570</v>
          </cell>
          <cell r="K40">
            <v>117</v>
          </cell>
          <cell r="L40">
            <v>126</v>
          </cell>
          <cell r="M40">
            <v>99</v>
          </cell>
          <cell r="N40">
            <v>342</v>
          </cell>
          <cell r="P40">
            <v>312</v>
          </cell>
          <cell r="Q40">
            <v>336</v>
          </cell>
          <cell r="R40">
            <v>264</v>
          </cell>
          <cell r="S40">
            <v>912</v>
          </cell>
          <cell r="U40">
            <v>0</v>
          </cell>
          <cell r="V40">
            <v>0</v>
          </cell>
          <cell r="W40">
            <v>0</v>
          </cell>
          <cell r="Y40">
            <v>3830.4</v>
          </cell>
          <cell r="Z40">
            <v>0</v>
          </cell>
          <cell r="AA40">
            <v>0</v>
          </cell>
          <cell r="AB40">
            <v>4.2</v>
          </cell>
          <cell r="AC40">
            <v>3830.4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3830.4</v>
          </cell>
          <cell r="AM40">
            <v>3830.4</v>
          </cell>
        </row>
        <row r="41">
          <cell r="B41" t="str">
            <v>63774200</v>
          </cell>
          <cell r="D41">
            <v>300218</v>
          </cell>
          <cell r="E41" t="str">
            <v>Clement Jane (CM)</v>
          </cell>
          <cell r="F41">
            <v>46</v>
          </cell>
          <cell r="G41">
            <v>0</v>
          </cell>
          <cell r="H41">
            <v>39</v>
          </cell>
          <cell r="I41">
            <v>85</v>
          </cell>
          <cell r="K41">
            <v>195</v>
          </cell>
          <cell r="L41">
            <v>0</v>
          </cell>
          <cell r="M41">
            <v>165</v>
          </cell>
          <cell r="N41">
            <v>360</v>
          </cell>
          <cell r="P41">
            <v>241</v>
          </cell>
          <cell r="Q41">
            <v>0</v>
          </cell>
          <cell r="R41">
            <v>204</v>
          </cell>
          <cell r="S41">
            <v>445</v>
          </cell>
          <cell r="U41">
            <v>0</v>
          </cell>
          <cell r="V41">
            <v>0</v>
          </cell>
          <cell r="W41">
            <v>0</v>
          </cell>
          <cell r="Y41">
            <v>1869</v>
          </cell>
          <cell r="Z41">
            <v>0</v>
          </cell>
          <cell r="AA41">
            <v>0</v>
          </cell>
          <cell r="AB41">
            <v>4.2</v>
          </cell>
          <cell r="AC41">
            <v>1869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1869</v>
          </cell>
          <cell r="AM41">
            <v>1869</v>
          </cell>
        </row>
        <row r="42">
          <cell r="B42" t="str">
            <v>62192300</v>
          </cell>
          <cell r="D42" t="str">
            <v>EY424832</v>
          </cell>
          <cell r="E42" t="str">
            <v>Concannon Melanie (CM)</v>
          </cell>
          <cell r="F42">
            <v>150</v>
          </cell>
          <cell r="G42">
            <v>0</v>
          </cell>
          <cell r="H42">
            <v>127</v>
          </cell>
          <cell r="I42">
            <v>277</v>
          </cell>
          <cell r="K42">
            <v>195</v>
          </cell>
          <cell r="L42">
            <v>0</v>
          </cell>
          <cell r="M42">
            <v>165</v>
          </cell>
          <cell r="N42">
            <v>360</v>
          </cell>
          <cell r="P42">
            <v>345</v>
          </cell>
          <cell r="Q42">
            <v>0</v>
          </cell>
          <cell r="R42">
            <v>292</v>
          </cell>
          <cell r="S42">
            <v>637</v>
          </cell>
          <cell r="U42">
            <v>0</v>
          </cell>
          <cell r="V42">
            <v>0</v>
          </cell>
          <cell r="W42">
            <v>0</v>
          </cell>
          <cell r="Y42">
            <v>2675.4</v>
          </cell>
          <cell r="Z42">
            <v>0</v>
          </cell>
          <cell r="AA42">
            <v>0</v>
          </cell>
          <cell r="AB42">
            <v>4.2</v>
          </cell>
          <cell r="AC42">
            <v>2675.4</v>
          </cell>
          <cell r="AD42">
            <v>150</v>
          </cell>
          <cell r="AE42">
            <v>0</v>
          </cell>
          <cell r="AF42">
            <v>165</v>
          </cell>
          <cell r="AG42">
            <v>315</v>
          </cell>
          <cell r="AH42">
            <v>166.95000000000002</v>
          </cell>
          <cell r="AI42">
            <v>2842.35</v>
          </cell>
          <cell r="AM42">
            <v>2842.35</v>
          </cell>
        </row>
        <row r="43">
          <cell r="B43" t="str">
            <v>70123300</v>
          </cell>
          <cell r="D43">
            <v>300322</v>
          </cell>
          <cell r="E43" t="str">
            <v>Coniston Clare (CM)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420</v>
          </cell>
          <cell r="L43">
            <v>0</v>
          </cell>
          <cell r="M43">
            <v>355</v>
          </cell>
          <cell r="N43">
            <v>775</v>
          </cell>
          <cell r="P43">
            <v>420</v>
          </cell>
          <cell r="Q43">
            <v>0</v>
          </cell>
          <cell r="R43">
            <v>355</v>
          </cell>
          <cell r="S43">
            <v>775</v>
          </cell>
          <cell r="U43">
            <v>0</v>
          </cell>
          <cell r="V43">
            <v>0</v>
          </cell>
          <cell r="W43" t="str">
            <v>0</v>
          </cell>
          <cell r="Y43">
            <v>3255</v>
          </cell>
          <cell r="Z43">
            <v>0</v>
          </cell>
          <cell r="AA43">
            <v>0</v>
          </cell>
          <cell r="AB43">
            <v>4.2</v>
          </cell>
          <cell r="AC43">
            <v>3255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3255</v>
          </cell>
          <cell r="AM43">
            <v>3255</v>
          </cell>
        </row>
        <row r="44">
          <cell r="B44" t="str">
            <v>33803600</v>
          </cell>
          <cell r="D44" t="str">
            <v>300693</v>
          </cell>
          <cell r="E44" t="str">
            <v xml:space="preserve">Little Fishes - Alison Cook (CM) </v>
          </cell>
          <cell r="F44">
            <v>1053</v>
          </cell>
          <cell r="G44">
            <v>495</v>
          </cell>
          <cell r="H44">
            <v>891</v>
          </cell>
          <cell r="I44">
            <v>2439</v>
          </cell>
          <cell r="K44">
            <v>546</v>
          </cell>
          <cell r="L44">
            <v>369</v>
          </cell>
          <cell r="M44">
            <v>462</v>
          </cell>
          <cell r="N44">
            <v>1377</v>
          </cell>
          <cell r="P44">
            <v>1599</v>
          </cell>
          <cell r="Q44">
            <v>864</v>
          </cell>
          <cell r="R44">
            <v>1353</v>
          </cell>
          <cell r="S44">
            <v>3816</v>
          </cell>
          <cell r="U44">
            <v>0.16666666666666666</v>
          </cell>
          <cell r="V44">
            <v>0</v>
          </cell>
          <cell r="W44">
            <v>0.18518518518518517</v>
          </cell>
          <cell r="Y44">
            <v>16027.2</v>
          </cell>
          <cell r="Z44">
            <v>0.06</v>
          </cell>
          <cell r="AA44">
            <v>227.5</v>
          </cell>
          <cell r="AB44">
            <v>4.26</v>
          </cell>
          <cell r="AC44">
            <v>16254.7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16254.7</v>
          </cell>
          <cell r="AM44">
            <v>16254.7</v>
          </cell>
        </row>
        <row r="45">
          <cell r="B45" t="str">
            <v>55130000</v>
          </cell>
          <cell r="D45" t="str">
            <v>EY390927</v>
          </cell>
          <cell r="E45" t="str">
            <v>Cooper Christine</v>
          </cell>
          <cell r="F45">
            <v>819</v>
          </cell>
          <cell r="G45">
            <v>364</v>
          </cell>
          <cell r="H45">
            <v>693</v>
          </cell>
          <cell r="I45">
            <v>1876</v>
          </cell>
          <cell r="K45">
            <v>637</v>
          </cell>
          <cell r="L45">
            <v>420</v>
          </cell>
          <cell r="M45">
            <v>539</v>
          </cell>
          <cell r="N45">
            <v>1596</v>
          </cell>
          <cell r="P45">
            <v>1456</v>
          </cell>
          <cell r="Q45">
            <v>784</v>
          </cell>
          <cell r="R45">
            <v>1232</v>
          </cell>
          <cell r="S45">
            <v>3472</v>
          </cell>
          <cell r="U45">
            <v>0</v>
          </cell>
          <cell r="V45">
            <v>0</v>
          </cell>
          <cell r="W45">
            <v>0</v>
          </cell>
          <cell r="Y45">
            <v>14582.4</v>
          </cell>
          <cell r="Z45">
            <v>0</v>
          </cell>
          <cell r="AA45">
            <v>0</v>
          </cell>
          <cell r="AB45">
            <v>4.2</v>
          </cell>
          <cell r="AC45">
            <v>14582.4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14582.4</v>
          </cell>
          <cell r="AM45">
            <v>14582.4</v>
          </cell>
        </row>
        <row r="46">
          <cell r="B46" t="str">
            <v>62029300</v>
          </cell>
          <cell r="D46" t="str">
            <v>EY431952</v>
          </cell>
          <cell r="E46" t="str">
            <v>Cox Rachel Lindsey</v>
          </cell>
          <cell r="F46">
            <v>221</v>
          </cell>
          <cell r="G46">
            <v>210</v>
          </cell>
          <cell r="H46">
            <v>187</v>
          </cell>
          <cell r="I46">
            <v>618</v>
          </cell>
          <cell r="K46">
            <v>195</v>
          </cell>
          <cell r="L46">
            <v>308</v>
          </cell>
          <cell r="M46">
            <v>165</v>
          </cell>
          <cell r="N46">
            <v>668</v>
          </cell>
          <cell r="P46">
            <v>416</v>
          </cell>
          <cell r="Q46">
            <v>518</v>
          </cell>
          <cell r="R46">
            <v>352</v>
          </cell>
          <cell r="S46">
            <v>1286</v>
          </cell>
          <cell r="U46">
            <v>0</v>
          </cell>
          <cell r="V46">
            <v>0</v>
          </cell>
          <cell r="W46">
            <v>0</v>
          </cell>
          <cell r="Y46">
            <v>5401.2</v>
          </cell>
          <cell r="Z46">
            <v>0</v>
          </cell>
          <cell r="AA46">
            <v>0</v>
          </cell>
          <cell r="AB46">
            <v>4.2</v>
          </cell>
          <cell r="AC46">
            <v>5401.2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5401.2</v>
          </cell>
          <cell r="AM46">
            <v>5401.2</v>
          </cell>
        </row>
        <row r="47">
          <cell r="B47" t="str">
            <v>59441800</v>
          </cell>
          <cell r="D47" t="str">
            <v>EY460630</v>
          </cell>
          <cell r="E47" t="str">
            <v>Crownshaw Gemma</v>
          </cell>
          <cell r="F47">
            <v>195</v>
          </cell>
          <cell r="G47">
            <v>420</v>
          </cell>
          <cell r="H47">
            <v>165</v>
          </cell>
          <cell r="I47">
            <v>780</v>
          </cell>
          <cell r="K47">
            <v>195</v>
          </cell>
          <cell r="L47">
            <v>420</v>
          </cell>
          <cell r="M47">
            <v>165</v>
          </cell>
          <cell r="N47">
            <v>780</v>
          </cell>
          <cell r="P47">
            <v>390</v>
          </cell>
          <cell r="Q47">
            <v>840</v>
          </cell>
          <cell r="R47">
            <v>330</v>
          </cell>
          <cell r="S47">
            <v>1560</v>
          </cell>
          <cell r="U47">
            <v>0</v>
          </cell>
          <cell r="V47">
            <v>0</v>
          </cell>
          <cell r="W47">
            <v>0</v>
          </cell>
          <cell r="Y47">
            <v>6552</v>
          </cell>
          <cell r="Z47">
            <v>0</v>
          </cell>
          <cell r="AA47">
            <v>0</v>
          </cell>
          <cell r="AB47">
            <v>4.2</v>
          </cell>
          <cell r="AC47">
            <v>6552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6552</v>
          </cell>
          <cell r="AM47">
            <v>6552</v>
          </cell>
        </row>
        <row r="48">
          <cell r="B48" t="str">
            <v>70211000</v>
          </cell>
          <cell r="D48" t="str">
            <v>EY410211</v>
          </cell>
          <cell r="E48" t="str">
            <v>Cundy Rachel (CM)</v>
          </cell>
          <cell r="F48">
            <v>65</v>
          </cell>
          <cell r="G48">
            <v>37</v>
          </cell>
          <cell r="H48">
            <v>55</v>
          </cell>
          <cell r="I48">
            <v>157</v>
          </cell>
          <cell r="K48">
            <v>0</v>
          </cell>
          <cell r="L48">
            <v>37</v>
          </cell>
          <cell r="M48">
            <v>29</v>
          </cell>
          <cell r="N48">
            <v>66</v>
          </cell>
          <cell r="P48">
            <v>65</v>
          </cell>
          <cell r="Q48">
            <v>74</v>
          </cell>
          <cell r="R48">
            <v>84</v>
          </cell>
          <cell r="S48">
            <v>223</v>
          </cell>
          <cell r="U48">
            <v>0</v>
          </cell>
          <cell r="V48">
            <v>0</v>
          </cell>
          <cell r="W48">
            <v>0</v>
          </cell>
          <cell r="Y48">
            <v>936.6</v>
          </cell>
          <cell r="Z48">
            <v>0</v>
          </cell>
          <cell r="AA48">
            <v>0</v>
          </cell>
          <cell r="AB48">
            <v>4.2</v>
          </cell>
          <cell r="AC48">
            <v>936.6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936.6</v>
          </cell>
          <cell r="AM48">
            <v>936.6</v>
          </cell>
        </row>
        <row r="49">
          <cell r="B49" t="str">
            <v>70468400</v>
          </cell>
          <cell r="E49" t="str">
            <v>Dale Amanda (CM)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195</v>
          </cell>
          <cell r="L49">
            <v>0</v>
          </cell>
          <cell r="M49">
            <v>165</v>
          </cell>
          <cell r="N49">
            <v>360</v>
          </cell>
          <cell r="P49">
            <v>195</v>
          </cell>
          <cell r="Q49">
            <v>0</v>
          </cell>
          <cell r="R49">
            <v>165</v>
          </cell>
          <cell r="S49">
            <v>360</v>
          </cell>
          <cell r="U49">
            <v>0</v>
          </cell>
          <cell r="V49">
            <v>0</v>
          </cell>
          <cell r="W49" t="str">
            <v>0</v>
          </cell>
          <cell r="Y49">
            <v>1512</v>
          </cell>
          <cell r="Z49">
            <v>0</v>
          </cell>
          <cell r="AA49">
            <v>0</v>
          </cell>
          <cell r="AB49">
            <v>4.2</v>
          </cell>
          <cell r="AC49">
            <v>1512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1512</v>
          </cell>
          <cell r="AM49">
            <v>1512</v>
          </cell>
        </row>
        <row r="50">
          <cell r="B50" t="str">
            <v>54566000</v>
          </cell>
          <cell r="D50" t="str">
            <v>EY461696</v>
          </cell>
          <cell r="E50" t="str">
            <v>Denton Lynn (CM)</v>
          </cell>
          <cell r="F50">
            <v>52</v>
          </cell>
          <cell r="G50">
            <v>0</v>
          </cell>
          <cell r="H50">
            <v>44</v>
          </cell>
          <cell r="I50">
            <v>96</v>
          </cell>
          <cell r="K50">
            <v>416</v>
          </cell>
          <cell r="L50">
            <v>0</v>
          </cell>
          <cell r="M50">
            <v>352</v>
          </cell>
          <cell r="N50">
            <v>768</v>
          </cell>
          <cell r="P50">
            <v>468</v>
          </cell>
          <cell r="Q50">
            <v>0</v>
          </cell>
          <cell r="R50">
            <v>396</v>
          </cell>
          <cell r="S50">
            <v>864</v>
          </cell>
          <cell r="U50">
            <v>0</v>
          </cell>
          <cell r="V50">
            <v>0</v>
          </cell>
          <cell r="W50" t="str">
            <v>0</v>
          </cell>
          <cell r="Y50">
            <v>3628.8</v>
          </cell>
          <cell r="Z50">
            <v>0</v>
          </cell>
          <cell r="AA50">
            <v>0</v>
          </cell>
          <cell r="AB50">
            <v>4.2</v>
          </cell>
          <cell r="AC50">
            <v>3628.8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3628.8</v>
          </cell>
          <cell r="AM50">
            <v>3628.8</v>
          </cell>
        </row>
        <row r="51">
          <cell r="B51" t="str">
            <v>70525400</v>
          </cell>
          <cell r="E51" t="str">
            <v>Dickson Paula (CM)</v>
          </cell>
          <cell r="F51">
            <v>0</v>
          </cell>
          <cell r="G51">
            <v>210</v>
          </cell>
          <cell r="H51">
            <v>165</v>
          </cell>
          <cell r="I51">
            <v>375</v>
          </cell>
          <cell r="K51">
            <v>0</v>
          </cell>
          <cell r="L51">
            <v>42</v>
          </cell>
          <cell r="M51">
            <v>33</v>
          </cell>
          <cell r="N51">
            <v>75</v>
          </cell>
          <cell r="P51">
            <v>0</v>
          </cell>
          <cell r="Q51">
            <v>252</v>
          </cell>
          <cell r="R51">
            <v>198</v>
          </cell>
          <cell r="S51">
            <v>450</v>
          </cell>
          <cell r="U51">
            <v>0</v>
          </cell>
          <cell r="V51">
            <v>0</v>
          </cell>
          <cell r="W51">
            <v>0</v>
          </cell>
          <cell r="Y51">
            <v>1890</v>
          </cell>
          <cell r="Z51">
            <v>0</v>
          </cell>
          <cell r="AA51">
            <v>0</v>
          </cell>
          <cell r="AB51">
            <v>4.2</v>
          </cell>
          <cell r="AC51">
            <v>1890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1890</v>
          </cell>
          <cell r="AM51">
            <v>1890</v>
          </cell>
        </row>
        <row r="52">
          <cell r="B52" t="str">
            <v>70204300</v>
          </cell>
          <cell r="D52" t="str">
            <v>CA000017</v>
          </cell>
          <cell r="E52" t="str">
            <v>Duncombe Gemma (CMA)</v>
          </cell>
          <cell r="F52">
            <v>195</v>
          </cell>
          <cell r="G52">
            <v>225</v>
          </cell>
          <cell r="H52">
            <v>165</v>
          </cell>
          <cell r="I52">
            <v>585</v>
          </cell>
          <cell r="K52">
            <v>195</v>
          </cell>
          <cell r="L52">
            <v>213</v>
          </cell>
          <cell r="M52">
            <v>165</v>
          </cell>
          <cell r="N52">
            <v>573</v>
          </cell>
          <cell r="P52">
            <v>390</v>
          </cell>
          <cell r="Q52">
            <v>438</v>
          </cell>
          <cell r="R52">
            <v>330</v>
          </cell>
          <cell r="S52">
            <v>1158</v>
          </cell>
          <cell r="U52">
            <v>0</v>
          </cell>
          <cell r="V52">
            <v>0</v>
          </cell>
          <cell r="W52">
            <v>0</v>
          </cell>
          <cell r="Y52">
            <v>4863.6000000000004</v>
          </cell>
          <cell r="Z52">
            <v>0</v>
          </cell>
          <cell r="AA52">
            <v>0</v>
          </cell>
          <cell r="AB52">
            <v>4.2</v>
          </cell>
          <cell r="AC52">
            <v>4863.6000000000004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4863.6000000000004</v>
          </cell>
          <cell r="AM52">
            <v>4863.6000000000004</v>
          </cell>
        </row>
        <row r="53">
          <cell r="B53" t="str">
            <v>56961600</v>
          </cell>
          <cell r="D53" t="str">
            <v>EY397477</v>
          </cell>
          <cell r="E53" t="str">
            <v>Dyball Helen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192</v>
          </cell>
          <cell r="M53">
            <v>151</v>
          </cell>
          <cell r="N53">
            <v>343</v>
          </cell>
          <cell r="P53">
            <v>0</v>
          </cell>
          <cell r="Q53">
            <v>192</v>
          </cell>
          <cell r="R53">
            <v>151</v>
          </cell>
          <cell r="S53">
            <v>343</v>
          </cell>
          <cell r="U53">
            <v>0</v>
          </cell>
          <cell r="V53">
            <v>0</v>
          </cell>
          <cell r="W53" t="str">
            <v>0</v>
          </cell>
          <cell r="Y53">
            <v>1440.6</v>
          </cell>
          <cell r="Z53">
            <v>0</v>
          </cell>
          <cell r="AA53">
            <v>0</v>
          </cell>
          <cell r="AB53">
            <v>4.2</v>
          </cell>
          <cell r="AC53">
            <v>1440.6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1440.6</v>
          </cell>
          <cell r="AM53">
            <v>1440.6</v>
          </cell>
        </row>
        <row r="54">
          <cell r="B54" t="str">
            <v>64710200</v>
          </cell>
          <cell r="D54" t="str">
            <v>EY546280</v>
          </cell>
          <cell r="E54" t="str">
            <v>Edwards Michaela (CM)</v>
          </cell>
          <cell r="F54">
            <v>195</v>
          </cell>
          <cell r="G54">
            <v>0</v>
          </cell>
          <cell r="H54">
            <v>165</v>
          </cell>
          <cell r="I54">
            <v>360</v>
          </cell>
          <cell r="K54">
            <v>195</v>
          </cell>
          <cell r="L54">
            <v>0</v>
          </cell>
          <cell r="M54">
            <v>165</v>
          </cell>
          <cell r="N54">
            <v>360</v>
          </cell>
          <cell r="P54">
            <v>390</v>
          </cell>
          <cell r="Q54">
            <v>0</v>
          </cell>
          <cell r="R54">
            <v>330</v>
          </cell>
          <cell r="S54">
            <v>720</v>
          </cell>
          <cell r="U54">
            <v>0</v>
          </cell>
          <cell r="V54">
            <v>0</v>
          </cell>
          <cell r="W54">
            <v>0</v>
          </cell>
          <cell r="Y54">
            <v>3024</v>
          </cell>
          <cell r="Z54">
            <v>0</v>
          </cell>
          <cell r="AA54">
            <v>0</v>
          </cell>
          <cell r="AB54">
            <v>4.2</v>
          </cell>
          <cell r="AC54">
            <v>3024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3024</v>
          </cell>
          <cell r="AM54">
            <v>3024</v>
          </cell>
        </row>
        <row r="55">
          <cell r="B55" t="str">
            <v>63330500</v>
          </cell>
          <cell r="D55" t="str">
            <v>EY472053</v>
          </cell>
          <cell r="E55" t="str">
            <v>Edwards Stephanie (CM)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351</v>
          </cell>
          <cell r="L55">
            <v>0</v>
          </cell>
          <cell r="M55">
            <v>297</v>
          </cell>
          <cell r="N55">
            <v>648</v>
          </cell>
          <cell r="P55">
            <v>351</v>
          </cell>
          <cell r="Q55">
            <v>0</v>
          </cell>
          <cell r="R55">
            <v>297</v>
          </cell>
          <cell r="S55">
            <v>648</v>
          </cell>
          <cell r="U55">
            <v>0</v>
          </cell>
          <cell r="V55">
            <v>0</v>
          </cell>
          <cell r="W55" t="str">
            <v>0</v>
          </cell>
          <cell r="Y55">
            <v>2721.6</v>
          </cell>
          <cell r="Z55">
            <v>0</v>
          </cell>
          <cell r="AA55">
            <v>0</v>
          </cell>
          <cell r="AB55">
            <v>4.2</v>
          </cell>
          <cell r="AC55">
            <v>2721.6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2721.6</v>
          </cell>
          <cell r="AM55">
            <v>2721.6</v>
          </cell>
        </row>
        <row r="56">
          <cell r="B56" t="str">
            <v>70286200</v>
          </cell>
          <cell r="D56" t="str">
            <v>EY431704</v>
          </cell>
          <cell r="E56" t="str">
            <v>Ellis Jayne (CM)</v>
          </cell>
          <cell r="F56">
            <v>429</v>
          </cell>
          <cell r="G56">
            <v>56</v>
          </cell>
          <cell r="H56">
            <v>363</v>
          </cell>
          <cell r="I56">
            <v>848</v>
          </cell>
          <cell r="K56">
            <v>602</v>
          </cell>
          <cell r="L56">
            <v>504</v>
          </cell>
          <cell r="M56">
            <v>509</v>
          </cell>
          <cell r="N56">
            <v>1615</v>
          </cell>
          <cell r="P56">
            <v>1031</v>
          </cell>
          <cell r="Q56">
            <v>560</v>
          </cell>
          <cell r="R56">
            <v>872</v>
          </cell>
          <cell r="S56">
            <v>2463</v>
          </cell>
          <cell r="U56">
            <v>0</v>
          </cell>
          <cell r="V56">
            <v>0</v>
          </cell>
          <cell r="W56">
            <v>0</v>
          </cell>
          <cell r="Y56">
            <v>10344.6</v>
          </cell>
          <cell r="Z56">
            <v>0</v>
          </cell>
          <cell r="AA56">
            <v>0</v>
          </cell>
          <cell r="AB56">
            <v>4.2</v>
          </cell>
          <cell r="AC56">
            <v>10344.6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10344.6</v>
          </cell>
          <cell r="AM56">
            <v>10344.6</v>
          </cell>
        </row>
        <row r="57">
          <cell r="B57" t="str">
            <v>70355100</v>
          </cell>
          <cell r="E57" t="str">
            <v>Elmi Khadra (CMA)</v>
          </cell>
          <cell r="F57">
            <v>0</v>
          </cell>
          <cell r="G57">
            <v>180</v>
          </cell>
          <cell r="H57">
            <v>141</v>
          </cell>
          <cell r="I57">
            <v>321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>
            <v>180</v>
          </cell>
          <cell r="R57">
            <v>141</v>
          </cell>
          <cell r="S57">
            <v>321</v>
          </cell>
          <cell r="U57">
            <v>0</v>
          </cell>
          <cell r="V57">
            <v>1</v>
          </cell>
          <cell r="W57" t="str">
            <v>0</v>
          </cell>
          <cell r="Y57">
            <v>1348.2</v>
          </cell>
          <cell r="Z57">
            <v>0.25</v>
          </cell>
          <cell r="AA57">
            <v>79.2</v>
          </cell>
          <cell r="AB57">
            <v>4.45</v>
          </cell>
          <cell r="AC57">
            <v>1427.4</v>
          </cell>
          <cell r="AD57">
            <v>0</v>
          </cell>
          <cell r="AE57">
            <v>180</v>
          </cell>
          <cell r="AF57">
            <v>0</v>
          </cell>
          <cell r="AG57">
            <v>180</v>
          </cell>
          <cell r="AH57">
            <v>95.4</v>
          </cell>
          <cell r="AI57">
            <v>1522.8000000000002</v>
          </cell>
          <cell r="AM57">
            <v>1522.8000000000002</v>
          </cell>
        </row>
        <row r="58">
          <cell r="B58" t="str">
            <v>62749300</v>
          </cell>
          <cell r="D58" t="str">
            <v>EY490319</v>
          </cell>
          <cell r="E58" t="str">
            <v>Fisher Samantha (Sam's Little Fishes) (CM)</v>
          </cell>
          <cell r="F58">
            <v>195</v>
          </cell>
          <cell r="G58">
            <v>210</v>
          </cell>
          <cell r="H58">
            <v>165</v>
          </cell>
          <cell r="I58">
            <v>570</v>
          </cell>
          <cell r="K58">
            <v>312</v>
          </cell>
          <cell r="L58">
            <v>210</v>
          </cell>
          <cell r="M58">
            <v>264</v>
          </cell>
          <cell r="N58">
            <v>786</v>
          </cell>
          <cell r="P58">
            <v>507</v>
          </cell>
          <cell r="Q58">
            <v>420</v>
          </cell>
          <cell r="R58">
            <v>429</v>
          </cell>
          <cell r="S58">
            <v>1356</v>
          </cell>
          <cell r="U58">
            <v>0</v>
          </cell>
          <cell r="V58">
            <v>0</v>
          </cell>
          <cell r="W58">
            <v>0</v>
          </cell>
          <cell r="Y58">
            <v>5695.2</v>
          </cell>
          <cell r="Z58">
            <v>0</v>
          </cell>
          <cell r="AA58">
            <v>0</v>
          </cell>
          <cell r="AB58">
            <v>4.2</v>
          </cell>
          <cell r="AC58">
            <v>5695.2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5695.2</v>
          </cell>
          <cell r="AM58">
            <v>5695.2</v>
          </cell>
        </row>
        <row r="59">
          <cell r="B59" t="str">
            <v>64377700</v>
          </cell>
          <cell r="D59" t="str">
            <v>EY395832</v>
          </cell>
          <cell r="E59" t="str">
            <v>Flannery Michelle (CM)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210</v>
          </cell>
          <cell r="M59">
            <v>165</v>
          </cell>
          <cell r="N59">
            <v>375</v>
          </cell>
          <cell r="P59">
            <v>0</v>
          </cell>
          <cell r="Q59">
            <v>210</v>
          </cell>
          <cell r="R59">
            <v>165</v>
          </cell>
          <cell r="S59">
            <v>375</v>
          </cell>
          <cell r="U59">
            <v>0</v>
          </cell>
          <cell r="V59">
            <v>0</v>
          </cell>
          <cell r="W59" t="str">
            <v>0</v>
          </cell>
          <cell r="Y59">
            <v>1575</v>
          </cell>
          <cell r="Z59">
            <v>0</v>
          </cell>
          <cell r="AA59">
            <v>0</v>
          </cell>
          <cell r="AB59">
            <v>4.2</v>
          </cell>
          <cell r="AC59">
            <v>1575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1575</v>
          </cell>
          <cell r="AM59">
            <v>1575</v>
          </cell>
        </row>
        <row r="60">
          <cell r="B60" t="str">
            <v>70302800</v>
          </cell>
          <cell r="E60" t="str">
            <v>Fox Beverley (CM)</v>
          </cell>
          <cell r="F60">
            <v>195</v>
          </cell>
          <cell r="G60">
            <v>126</v>
          </cell>
          <cell r="H60">
            <v>165</v>
          </cell>
          <cell r="I60">
            <v>486</v>
          </cell>
          <cell r="K60">
            <v>195</v>
          </cell>
          <cell r="L60">
            <v>91</v>
          </cell>
          <cell r="M60">
            <v>165</v>
          </cell>
          <cell r="N60">
            <v>451</v>
          </cell>
          <cell r="P60">
            <v>390</v>
          </cell>
          <cell r="Q60">
            <v>217</v>
          </cell>
          <cell r="R60">
            <v>330</v>
          </cell>
          <cell r="S60">
            <v>937</v>
          </cell>
          <cell r="U60">
            <v>0</v>
          </cell>
          <cell r="V60">
            <v>0</v>
          </cell>
          <cell r="W60">
            <v>0</v>
          </cell>
          <cell r="Y60">
            <v>3935.4</v>
          </cell>
          <cell r="Z60">
            <v>0</v>
          </cell>
          <cell r="AA60">
            <v>0</v>
          </cell>
          <cell r="AB60">
            <v>4.2</v>
          </cell>
          <cell r="AC60">
            <v>3935.4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3935.4</v>
          </cell>
          <cell r="AM60">
            <v>3935.4</v>
          </cell>
        </row>
        <row r="61">
          <cell r="B61" t="str">
            <v>70434300</v>
          </cell>
          <cell r="E61" t="str">
            <v>Gervis Joanne (CM)</v>
          </cell>
          <cell r="F61">
            <v>261</v>
          </cell>
          <cell r="G61">
            <v>255</v>
          </cell>
          <cell r="H61">
            <v>221</v>
          </cell>
          <cell r="I61">
            <v>737</v>
          </cell>
          <cell r="K61">
            <v>91</v>
          </cell>
          <cell r="L61">
            <v>255</v>
          </cell>
          <cell r="M61">
            <v>77</v>
          </cell>
          <cell r="N61">
            <v>423</v>
          </cell>
          <cell r="P61">
            <v>352</v>
          </cell>
          <cell r="Q61">
            <v>510</v>
          </cell>
          <cell r="R61">
            <v>298</v>
          </cell>
          <cell r="S61">
            <v>1160</v>
          </cell>
          <cell r="U61">
            <v>0</v>
          </cell>
          <cell r="V61">
            <v>0</v>
          </cell>
          <cell r="W61">
            <v>0</v>
          </cell>
          <cell r="Y61">
            <v>4872</v>
          </cell>
          <cell r="Z61">
            <v>0</v>
          </cell>
          <cell r="AA61">
            <v>0</v>
          </cell>
          <cell r="AB61">
            <v>4.2</v>
          </cell>
          <cell r="AC61">
            <v>4872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4872</v>
          </cell>
          <cell r="AM61">
            <v>4872</v>
          </cell>
        </row>
        <row r="62">
          <cell r="B62" t="str">
            <v>59322300</v>
          </cell>
          <cell r="D62" t="str">
            <v>EY443831</v>
          </cell>
          <cell r="E62" t="str">
            <v>Gillett Trudie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195</v>
          </cell>
          <cell r="L62">
            <v>180</v>
          </cell>
          <cell r="M62">
            <v>165</v>
          </cell>
          <cell r="N62">
            <v>540</v>
          </cell>
          <cell r="P62">
            <v>195</v>
          </cell>
          <cell r="Q62">
            <v>180</v>
          </cell>
          <cell r="R62">
            <v>165</v>
          </cell>
          <cell r="S62">
            <v>540</v>
          </cell>
          <cell r="U62">
            <v>0</v>
          </cell>
          <cell r="V62">
            <v>0</v>
          </cell>
          <cell r="W62" t="str">
            <v>0%</v>
          </cell>
          <cell r="Y62">
            <v>2268</v>
          </cell>
          <cell r="Z62">
            <v>0</v>
          </cell>
          <cell r="AA62">
            <v>0</v>
          </cell>
          <cell r="AB62">
            <v>4.2</v>
          </cell>
          <cell r="AC62">
            <v>2268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2268</v>
          </cell>
          <cell r="AM62">
            <v>2268</v>
          </cell>
        </row>
        <row r="63">
          <cell r="B63" t="str">
            <v>64549000</v>
          </cell>
          <cell r="D63">
            <v>300085</v>
          </cell>
          <cell r="E63" t="str">
            <v>Gourvenec Julie (CM)</v>
          </cell>
          <cell r="F63">
            <v>195</v>
          </cell>
          <cell r="G63">
            <v>336</v>
          </cell>
          <cell r="H63">
            <v>165</v>
          </cell>
          <cell r="I63">
            <v>696</v>
          </cell>
          <cell r="K63">
            <v>287</v>
          </cell>
          <cell r="L63">
            <v>0</v>
          </cell>
          <cell r="M63">
            <v>243</v>
          </cell>
          <cell r="N63">
            <v>530</v>
          </cell>
          <cell r="P63">
            <v>482</v>
          </cell>
          <cell r="Q63">
            <v>336</v>
          </cell>
          <cell r="R63">
            <v>408</v>
          </cell>
          <cell r="S63">
            <v>1226</v>
          </cell>
          <cell r="U63">
            <v>0</v>
          </cell>
          <cell r="V63">
            <v>0</v>
          </cell>
          <cell r="W63">
            <v>0</v>
          </cell>
          <cell r="Y63">
            <v>5149.2</v>
          </cell>
          <cell r="Z63">
            <v>0</v>
          </cell>
          <cell r="AA63">
            <v>0</v>
          </cell>
          <cell r="AB63">
            <v>4.2</v>
          </cell>
          <cell r="AC63">
            <v>5149.2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5149.2</v>
          </cell>
          <cell r="AM63">
            <v>5149.2</v>
          </cell>
        </row>
        <row r="64">
          <cell r="B64" t="str">
            <v>63372800</v>
          </cell>
          <cell r="D64" t="str">
            <v>EY481928</v>
          </cell>
          <cell r="E64" t="str">
            <v>Groves Stephanie (CM)</v>
          </cell>
          <cell r="F64">
            <v>195</v>
          </cell>
          <cell r="G64">
            <v>0</v>
          </cell>
          <cell r="H64">
            <v>165</v>
          </cell>
          <cell r="I64">
            <v>360</v>
          </cell>
          <cell r="K64">
            <v>195</v>
          </cell>
          <cell r="L64">
            <v>75</v>
          </cell>
          <cell r="M64">
            <v>165</v>
          </cell>
          <cell r="N64">
            <v>435</v>
          </cell>
          <cell r="P64">
            <v>390</v>
          </cell>
          <cell r="Q64">
            <v>75</v>
          </cell>
          <cell r="R64">
            <v>330</v>
          </cell>
          <cell r="S64">
            <v>795</v>
          </cell>
          <cell r="U64">
            <v>1</v>
          </cell>
          <cell r="V64">
            <v>0</v>
          </cell>
          <cell r="W64" t="str">
            <v>0%</v>
          </cell>
          <cell r="Y64">
            <v>3339</v>
          </cell>
          <cell r="Z64">
            <v>0.22</v>
          </cell>
          <cell r="AA64">
            <v>171.6</v>
          </cell>
          <cell r="AB64">
            <v>4.42</v>
          </cell>
          <cell r="AC64">
            <v>3510.6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3510.6</v>
          </cell>
          <cell r="AM64">
            <v>3510.6</v>
          </cell>
        </row>
        <row r="65">
          <cell r="B65" t="str">
            <v>64328200</v>
          </cell>
          <cell r="D65" t="str">
            <v>EY216996</v>
          </cell>
          <cell r="E65" t="str">
            <v>Grayson Carole (CM)</v>
          </cell>
          <cell r="F65">
            <v>437</v>
          </cell>
          <cell r="G65">
            <v>0</v>
          </cell>
          <cell r="H65">
            <v>370</v>
          </cell>
          <cell r="I65">
            <v>807</v>
          </cell>
          <cell r="K65">
            <v>242</v>
          </cell>
          <cell r="L65">
            <v>0</v>
          </cell>
          <cell r="M65">
            <v>205</v>
          </cell>
          <cell r="N65">
            <v>447</v>
          </cell>
          <cell r="P65">
            <v>679</v>
          </cell>
          <cell r="Q65">
            <v>0</v>
          </cell>
          <cell r="R65">
            <v>575</v>
          </cell>
          <cell r="S65">
            <v>1254</v>
          </cell>
          <cell r="U65">
            <v>0.5</v>
          </cell>
          <cell r="V65">
            <v>0</v>
          </cell>
          <cell r="W65">
            <v>0</v>
          </cell>
          <cell r="Y65">
            <v>5266.8</v>
          </cell>
          <cell r="Z65">
            <v>0.12</v>
          </cell>
          <cell r="AA65">
            <v>149.38</v>
          </cell>
          <cell r="AB65">
            <v>4.32</v>
          </cell>
          <cell r="AC65">
            <v>5416.18</v>
          </cell>
          <cell r="AD65">
            <v>195</v>
          </cell>
          <cell r="AE65">
            <v>0</v>
          </cell>
          <cell r="AF65">
            <v>0</v>
          </cell>
          <cell r="AG65">
            <v>195</v>
          </cell>
          <cell r="AH65">
            <v>103.35000000000001</v>
          </cell>
          <cell r="AI65">
            <v>5519.5300000000007</v>
          </cell>
          <cell r="AM65">
            <v>5519.5300000000007</v>
          </cell>
        </row>
        <row r="66">
          <cell r="B66" t="str">
            <v>70374200</v>
          </cell>
          <cell r="E66" t="str">
            <v>Green Charlotte (CM)</v>
          </cell>
          <cell r="F66">
            <v>135</v>
          </cell>
          <cell r="G66">
            <v>203</v>
          </cell>
          <cell r="H66">
            <v>114</v>
          </cell>
          <cell r="I66">
            <v>452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135</v>
          </cell>
          <cell r="Q66">
            <v>203</v>
          </cell>
          <cell r="R66">
            <v>114</v>
          </cell>
          <cell r="S66">
            <v>452</v>
          </cell>
          <cell r="U66">
            <v>0</v>
          </cell>
          <cell r="V66">
            <v>0</v>
          </cell>
          <cell r="W66">
            <v>0</v>
          </cell>
          <cell r="Y66">
            <v>1898.4</v>
          </cell>
          <cell r="Z66">
            <v>0</v>
          </cell>
          <cell r="AA66">
            <v>0</v>
          </cell>
          <cell r="AB66">
            <v>4.2</v>
          </cell>
          <cell r="AC66">
            <v>1898.4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1898.4</v>
          </cell>
          <cell r="AM66">
            <v>1898.4</v>
          </cell>
        </row>
        <row r="67">
          <cell r="B67" t="str">
            <v>63387400</v>
          </cell>
          <cell r="D67" t="str">
            <v>EY493281</v>
          </cell>
          <cell r="E67" t="str">
            <v>Gresham Kerry (CM)</v>
          </cell>
          <cell r="F67">
            <v>585</v>
          </cell>
          <cell r="G67">
            <v>420</v>
          </cell>
          <cell r="H67">
            <v>495</v>
          </cell>
          <cell r="I67">
            <v>1500</v>
          </cell>
          <cell r="K67">
            <v>741</v>
          </cell>
          <cell r="L67">
            <v>389</v>
          </cell>
          <cell r="M67">
            <v>627</v>
          </cell>
          <cell r="N67">
            <v>1757</v>
          </cell>
          <cell r="P67">
            <v>1326</v>
          </cell>
          <cell r="Q67">
            <v>809</v>
          </cell>
          <cell r="R67">
            <v>1122</v>
          </cell>
          <cell r="S67">
            <v>3257</v>
          </cell>
          <cell r="U67">
            <v>0.66666666666666663</v>
          </cell>
          <cell r="V67">
            <v>1</v>
          </cell>
          <cell r="W67">
            <v>0.69767441860465118</v>
          </cell>
          <cell r="Y67">
            <v>13679.4</v>
          </cell>
          <cell r="Z67">
            <v>0.33</v>
          </cell>
          <cell r="AA67">
            <v>1089.3499999999999</v>
          </cell>
          <cell r="AB67">
            <v>4.53</v>
          </cell>
          <cell r="AC67">
            <v>14768.75</v>
          </cell>
          <cell r="AD67">
            <v>195</v>
          </cell>
          <cell r="AE67">
            <v>210</v>
          </cell>
          <cell r="AF67">
            <v>143</v>
          </cell>
          <cell r="AG67">
            <v>548</v>
          </cell>
          <cell r="AH67">
            <v>290.44</v>
          </cell>
          <cell r="AI67">
            <v>15059.19</v>
          </cell>
          <cell r="AM67">
            <v>15059.19</v>
          </cell>
        </row>
        <row r="68">
          <cell r="B68" t="str">
            <v>59876400</v>
          </cell>
          <cell r="D68" t="str">
            <v>EY430442</v>
          </cell>
          <cell r="E68" t="str">
            <v>Groves Lyndsey (CM)</v>
          </cell>
          <cell r="F68">
            <v>0</v>
          </cell>
          <cell r="G68">
            <v>210</v>
          </cell>
          <cell r="H68">
            <v>165</v>
          </cell>
          <cell r="I68">
            <v>375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210</v>
          </cell>
          <cell r="R68">
            <v>165</v>
          </cell>
          <cell r="S68">
            <v>375</v>
          </cell>
          <cell r="U68">
            <v>0</v>
          </cell>
          <cell r="V68">
            <v>1</v>
          </cell>
          <cell r="W68" t="str">
            <v>0</v>
          </cell>
          <cell r="Y68">
            <v>1575</v>
          </cell>
          <cell r="Z68">
            <v>0.25</v>
          </cell>
          <cell r="AA68">
            <v>92.4</v>
          </cell>
          <cell r="AB68">
            <v>4.45</v>
          </cell>
          <cell r="AC68">
            <v>1667.4</v>
          </cell>
          <cell r="AD68">
            <v>0</v>
          </cell>
          <cell r="AE68">
            <v>210</v>
          </cell>
          <cell r="AF68">
            <v>0</v>
          </cell>
          <cell r="AG68">
            <v>210</v>
          </cell>
          <cell r="AH68">
            <v>111.30000000000001</v>
          </cell>
          <cell r="AI68">
            <v>1778.7</v>
          </cell>
          <cell r="AM68">
            <v>1778.7</v>
          </cell>
        </row>
        <row r="69">
          <cell r="B69" t="str">
            <v>61566000</v>
          </cell>
          <cell r="D69" t="str">
            <v>300526</v>
          </cell>
          <cell r="E69" t="str">
            <v>Haigh Tracy-Jane</v>
          </cell>
          <cell r="F69">
            <v>702</v>
          </cell>
          <cell r="G69">
            <v>154</v>
          </cell>
          <cell r="H69">
            <v>594</v>
          </cell>
          <cell r="I69">
            <v>1450</v>
          </cell>
          <cell r="K69">
            <v>316</v>
          </cell>
          <cell r="L69">
            <v>0</v>
          </cell>
          <cell r="M69">
            <v>267</v>
          </cell>
          <cell r="N69">
            <v>583</v>
          </cell>
          <cell r="P69">
            <v>1018</v>
          </cell>
          <cell r="Q69">
            <v>154</v>
          </cell>
          <cell r="R69">
            <v>861</v>
          </cell>
          <cell r="S69">
            <v>2033</v>
          </cell>
          <cell r="U69">
            <v>0</v>
          </cell>
          <cell r="V69">
            <v>0</v>
          </cell>
          <cell r="W69">
            <v>0</v>
          </cell>
          <cell r="Y69">
            <v>8538.6</v>
          </cell>
          <cell r="Z69">
            <v>0</v>
          </cell>
          <cell r="AA69">
            <v>0</v>
          </cell>
          <cell r="AB69">
            <v>4.2</v>
          </cell>
          <cell r="AC69">
            <v>8538.6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8538.6</v>
          </cell>
          <cell r="AM69">
            <v>8538.6</v>
          </cell>
        </row>
        <row r="70">
          <cell r="B70" t="str">
            <v>64652300</v>
          </cell>
          <cell r="D70" t="str">
            <v>EY282038</v>
          </cell>
          <cell r="E70" t="str">
            <v>Hall Kerry (CM)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351</v>
          </cell>
          <cell r="L70">
            <v>504</v>
          </cell>
          <cell r="M70">
            <v>297</v>
          </cell>
          <cell r="N70">
            <v>1152</v>
          </cell>
          <cell r="P70">
            <v>351</v>
          </cell>
          <cell r="Q70">
            <v>504</v>
          </cell>
          <cell r="R70">
            <v>297</v>
          </cell>
          <cell r="S70">
            <v>1152</v>
          </cell>
          <cell r="U70">
            <v>0</v>
          </cell>
          <cell r="V70">
            <v>0</v>
          </cell>
          <cell r="W70" t="str">
            <v>0</v>
          </cell>
          <cell r="Y70">
            <v>4838.3999999999996</v>
          </cell>
          <cell r="Z70">
            <v>0</v>
          </cell>
          <cell r="AA70">
            <v>0</v>
          </cell>
          <cell r="AB70">
            <v>4.2</v>
          </cell>
          <cell r="AC70">
            <v>4838.3999999999996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4838.3999999999996</v>
          </cell>
          <cell r="AM70">
            <v>4838.3999999999996</v>
          </cell>
        </row>
        <row r="71">
          <cell r="B71" t="str">
            <v>58749500</v>
          </cell>
          <cell r="D71" t="str">
            <v>EY445221</v>
          </cell>
          <cell r="E71" t="str">
            <v>Halliday Elinor</v>
          </cell>
          <cell r="F71">
            <v>39</v>
          </cell>
          <cell r="G71">
            <v>0</v>
          </cell>
          <cell r="H71">
            <v>33</v>
          </cell>
          <cell r="I71">
            <v>72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39</v>
          </cell>
          <cell r="Q71">
            <v>0</v>
          </cell>
          <cell r="R71">
            <v>33</v>
          </cell>
          <cell r="S71">
            <v>72</v>
          </cell>
          <cell r="U71">
            <v>0</v>
          </cell>
          <cell r="V71">
            <v>0</v>
          </cell>
          <cell r="W71" t="str">
            <v>0</v>
          </cell>
          <cell r="Y71">
            <v>302.39999999999998</v>
          </cell>
          <cell r="Z71">
            <v>0</v>
          </cell>
          <cell r="AA71">
            <v>0</v>
          </cell>
          <cell r="AB71">
            <v>4.2</v>
          </cell>
          <cell r="AC71">
            <v>302.39999999999998</v>
          </cell>
          <cell r="AD71">
            <v>39</v>
          </cell>
          <cell r="AE71">
            <v>0</v>
          </cell>
          <cell r="AF71">
            <v>0</v>
          </cell>
          <cell r="AG71">
            <v>39</v>
          </cell>
          <cell r="AH71">
            <v>20.67</v>
          </cell>
          <cell r="AI71">
            <v>323.07</v>
          </cell>
          <cell r="AM71">
            <v>323.07</v>
          </cell>
        </row>
        <row r="72">
          <cell r="B72" t="str">
            <v>54104500</v>
          </cell>
          <cell r="D72" t="str">
            <v>EY388963</v>
          </cell>
          <cell r="E72" t="str">
            <v>Hayes Sarah (CM)</v>
          </cell>
          <cell r="F72">
            <v>195</v>
          </cell>
          <cell r="G72">
            <v>210</v>
          </cell>
          <cell r="H72">
            <v>165</v>
          </cell>
          <cell r="I72">
            <v>570</v>
          </cell>
          <cell r="K72">
            <v>0</v>
          </cell>
          <cell r="L72">
            <v>210</v>
          </cell>
          <cell r="M72">
            <v>165</v>
          </cell>
          <cell r="N72">
            <v>375</v>
          </cell>
          <cell r="P72">
            <v>195</v>
          </cell>
          <cell r="Q72">
            <v>420</v>
          </cell>
          <cell r="R72">
            <v>330</v>
          </cell>
          <cell r="S72">
            <v>945</v>
          </cell>
          <cell r="U72">
            <v>0</v>
          </cell>
          <cell r="V72">
            <v>0</v>
          </cell>
          <cell r="W72">
            <v>0</v>
          </cell>
          <cell r="Y72">
            <v>3969</v>
          </cell>
          <cell r="Z72">
            <v>0</v>
          </cell>
          <cell r="AA72">
            <v>0</v>
          </cell>
          <cell r="AB72">
            <v>4.2</v>
          </cell>
          <cell r="AC72">
            <v>3969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3969</v>
          </cell>
          <cell r="AM72">
            <v>3969</v>
          </cell>
        </row>
        <row r="73">
          <cell r="B73" t="str">
            <v>64576000</v>
          </cell>
          <cell r="D73" t="str">
            <v>CA000017</v>
          </cell>
          <cell r="E73" t="str">
            <v>Haynes Helen (CM)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52</v>
          </cell>
          <cell r="L73">
            <v>0</v>
          </cell>
          <cell r="M73">
            <v>44</v>
          </cell>
          <cell r="N73">
            <v>96</v>
          </cell>
          <cell r="P73">
            <v>52</v>
          </cell>
          <cell r="Q73">
            <v>0</v>
          </cell>
          <cell r="R73">
            <v>44</v>
          </cell>
          <cell r="S73">
            <v>96</v>
          </cell>
          <cell r="U73">
            <v>0</v>
          </cell>
          <cell r="V73">
            <v>0</v>
          </cell>
          <cell r="W73" t="str">
            <v>0</v>
          </cell>
          <cell r="Y73">
            <v>403.2</v>
          </cell>
          <cell r="Z73">
            <v>0</v>
          </cell>
          <cell r="AA73">
            <v>0</v>
          </cell>
          <cell r="AB73">
            <v>4.2</v>
          </cell>
          <cell r="AC73">
            <v>403.2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403.2</v>
          </cell>
          <cell r="AM73">
            <v>403.2</v>
          </cell>
        </row>
        <row r="74">
          <cell r="B74" t="str">
            <v>70374000</v>
          </cell>
          <cell r="E74" t="str">
            <v>Herbert Millie Jade (CM)</v>
          </cell>
          <cell r="F74">
            <v>390</v>
          </cell>
          <cell r="G74">
            <v>0</v>
          </cell>
          <cell r="H74">
            <v>330</v>
          </cell>
          <cell r="I74">
            <v>720</v>
          </cell>
          <cell r="K74">
            <v>390</v>
          </cell>
          <cell r="L74">
            <v>0</v>
          </cell>
          <cell r="M74">
            <v>330</v>
          </cell>
          <cell r="N74">
            <v>720</v>
          </cell>
          <cell r="P74">
            <v>780</v>
          </cell>
          <cell r="Q74">
            <v>0</v>
          </cell>
          <cell r="R74">
            <v>660</v>
          </cell>
          <cell r="S74">
            <v>1440</v>
          </cell>
          <cell r="U74">
            <v>0</v>
          </cell>
          <cell r="V74">
            <v>0</v>
          </cell>
          <cell r="W74">
            <v>0</v>
          </cell>
          <cell r="Y74">
            <v>6048</v>
          </cell>
          <cell r="Z74">
            <v>0</v>
          </cell>
          <cell r="AA74">
            <v>0</v>
          </cell>
          <cell r="AB74">
            <v>4.2</v>
          </cell>
          <cell r="AC74">
            <v>6048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6048</v>
          </cell>
          <cell r="AM74">
            <v>6048</v>
          </cell>
        </row>
        <row r="75">
          <cell r="B75" t="str">
            <v>70396000</v>
          </cell>
          <cell r="E75" t="str">
            <v>Hicks Beverley (CM)</v>
          </cell>
          <cell r="F75">
            <v>195</v>
          </cell>
          <cell r="G75">
            <v>420</v>
          </cell>
          <cell r="H75">
            <v>165</v>
          </cell>
          <cell r="I75">
            <v>780</v>
          </cell>
          <cell r="K75">
            <v>195</v>
          </cell>
          <cell r="L75">
            <v>345</v>
          </cell>
          <cell r="M75">
            <v>165</v>
          </cell>
          <cell r="N75">
            <v>705</v>
          </cell>
          <cell r="P75">
            <v>390</v>
          </cell>
          <cell r="Q75">
            <v>765</v>
          </cell>
          <cell r="R75">
            <v>330</v>
          </cell>
          <cell r="S75">
            <v>1485</v>
          </cell>
          <cell r="U75">
            <v>1</v>
          </cell>
          <cell r="V75">
            <v>1</v>
          </cell>
          <cell r="W75">
            <v>0.5</v>
          </cell>
          <cell r="Y75">
            <v>6237</v>
          </cell>
          <cell r="Z75">
            <v>0.39</v>
          </cell>
          <cell r="AA75">
            <v>580.79999999999995</v>
          </cell>
          <cell r="AB75">
            <v>4.59</v>
          </cell>
          <cell r="AC75">
            <v>6817.8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6817.8</v>
          </cell>
          <cell r="AM75">
            <v>6817.8</v>
          </cell>
        </row>
        <row r="76">
          <cell r="B76" t="str">
            <v>70071800</v>
          </cell>
          <cell r="D76">
            <v>503489</v>
          </cell>
          <cell r="E76" t="str">
            <v>Higton-Shirt Joanne (CM)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444</v>
          </cell>
          <cell r="L76">
            <v>0</v>
          </cell>
          <cell r="M76">
            <v>376</v>
          </cell>
          <cell r="N76">
            <v>820</v>
          </cell>
          <cell r="P76">
            <v>444</v>
          </cell>
          <cell r="Q76">
            <v>0</v>
          </cell>
          <cell r="R76">
            <v>376</v>
          </cell>
          <cell r="S76">
            <v>820</v>
          </cell>
          <cell r="U76">
            <v>0</v>
          </cell>
          <cell r="V76">
            <v>0</v>
          </cell>
          <cell r="W76" t="str">
            <v>0</v>
          </cell>
          <cell r="Y76">
            <v>3444</v>
          </cell>
          <cell r="Z76">
            <v>0</v>
          </cell>
          <cell r="AA76">
            <v>0</v>
          </cell>
          <cell r="AB76">
            <v>4.2</v>
          </cell>
          <cell r="AC76">
            <v>3444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3444</v>
          </cell>
          <cell r="AM76">
            <v>3444</v>
          </cell>
        </row>
        <row r="77">
          <cell r="B77" t="str">
            <v>64699500</v>
          </cell>
          <cell r="D77" t="str">
            <v>EY491760</v>
          </cell>
          <cell r="E77" t="str">
            <v>Hiley Samantha (CM)</v>
          </cell>
          <cell r="F77">
            <v>182</v>
          </cell>
          <cell r="G77">
            <v>0</v>
          </cell>
          <cell r="H77">
            <v>154</v>
          </cell>
          <cell r="I77">
            <v>336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182</v>
          </cell>
          <cell r="Q77">
            <v>0</v>
          </cell>
          <cell r="R77">
            <v>154</v>
          </cell>
          <cell r="S77">
            <v>336</v>
          </cell>
          <cell r="U77">
            <v>0</v>
          </cell>
          <cell r="V77">
            <v>0</v>
          </cell>
          <cell r="W77" t="str">
            <v>0%</v>
          </cell>
          <cell r="Y77">
            <v>1411.2</v>
          </cell>
          <cell r="Z77">
            <v>0</v>
          </cell>
          <cell r="AA77">
            <v>0</v>
          </cell>
          <cell r="AB77">
            <v>4.2</v>
          </cell>
          <cell r="AC77">
            <v>1411.2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1411.2</v>
          </cell>
          <cell r="AM77">
            <v>1411.2</v>
          </cell>
        </row>
        <row r="78">
          <cell r="B78" t="str">
            <v>70096000</v>
          </cell>
          <cell r="D78" t="str">
            <v>EY478475</v>
          </cell>
          <cell r="E78" t="str">
            <v>Hill Victoria (CM)</v>
          </cell>
          <cell r="F78">
            <v>390</v>
          </cell>
          <cell r="G78">
            <v>60</v>
          </cell>
          <cell r="H78">
            <v>330</v>
          </cell>
          <cell r="I78">
            <v>780</v>
          </cell>
          <cell r="K78">
            <v>158</v>
          </cell>
          <cell r="L78">
            <v>144</v>
          </cell>
          <cell r="M78">
            <v>134</v>
          </cell>
          <cell r="N78">
            <v>436</v>
          </cell>
          <cell r="P78">
            <v>548</v>
          </cell>
          <cell r="Q78">
            <v>204</v>
          </cell>
          <cell r="R78">
            <v>464</v>
          </cell>
          <cell r="S78">
            <v>1216</v>
          </cell>
          <cell r="U78">
            <v>0</v>
          </cell>
          <cell r="V78">
            <v>0</v>
          </cell>
          <cell r="W78">
            <v>0</v>
          </cell>
          <cell r="Y78">
            <v>5107.2</v>
          </cell>
          <cell r="Z78">
            <v>0</v>
          </cell>
          <cell r="AA78">
            <v>0</v>
          </cell>
          <cell r="AB78">
            <v>4.2</v>
          </cell>
          <cell r="AC78">
            <v>5107.2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5107.2</v>
          </cell>
          <cell r="AM78">
            <v>5107.2</v>
          </cell>
        </row>
        <row r="79">
          <cell r="B79" t="str">
            <v>70063900</v>
          </cell>
          <cell r="D79" t="str">
            <v>EY473911</v>
          </cell>
          <cell r="E79" t="str">
            <v>Horner Rachel (CM)</v>
          </cell>
          <cell r="F79">
            <v>390</v>
          </cell>
          <cell r="G79">
            <v>0</v>
          </cell>
          <cell r="H79">
            <v>330</v>
          </cell>
          <cell r="I79">
            <v>720</v>
          </cell>
          <cell r="K79">
            <v>195</v>
          </cell>
          <cell r="L79">
            <v>0</v>
          </cell>
          <cell r="M79">
            <v>165</v>
          </cell>
          <cell r="N79">
            <v>360</v>
          </cell>
          <cell r="P79">
            <v>585</v>
          </cell>
          <cell r="Q79">
            <v>0</v>
          </cell>
          <cell r="R79">
            <v>495</v>
          </cell>
          <cell r="S79">
            <v>1080</v>
          </cell>
          <cell r="U79">
            <v>0.5</v>
          </cell>
          <cell r="V79">
            <v>0</v>
          </cell>
          <cell r="W79">
            <v>0.5</v>
          </cell>
          <cell r="Y79">
            <v>4536</v>
          </cell>
          <cell r="Z79">
            <v>0.22</v>
          </cell>
          <cell r="AA79">
            <v>237.6</v>
          </cell>
          <cell r="AB79">
            <v>4.42</v>
          </cell>
          <cell r="AC79">
            <v>4773.6000000000004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4773.6000000000004</v>
          </cell>
          <cell r="AM79">
            <v>4773.6000000000004</v>
          </cell>
        </row>
        <row r="80">
          <cell r="B80" t="str">
            <v>64733700</v>
          </cell>
          <cell r="D80">
            <v>300091</v>
          </cell>
          <cell r="E80" t="str">
            <v>Hubbard Christine (CM)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195</v>
          </cell>
          <cell r="L80">
            <v>45</v>
          </cell>
          <cell r="M80">
            <v>165</v>
          </cell>
          <cell r="N80">
            <v>405</v>
          </cell>
          <cell r="P80">
            <v>195</v>
          </cell>
          <cell r="Q80">
            <v>45</v>
          </cell>
          <cell r="R80">
            <v>165</v>
          </cell>
          <cell r="S80">
            <v>405</v>
          </cell>
          <cell r="U80">
            <v>0</v>
          </cell>
          <cell r="V80">
            <v>0</v>
          </cell>
          <cell r="W80" t="str">
            <v>0%</v>
          </cell>
          <cell r="Y80">
            <v>1701</v>
          </cell>
          <cell r="Z80">
            <v>0</v>
          </cell>
          <cell r="AA80">
            <v>0</v>
          </cell>
          <cell r="AB80">
            <v>4.2</v>
          </cell>
          <cell r="AC80">
            <v>1701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1701</v>
          </cell>
          <cell r="AM80">
            <v>1701</v>
          </cell>
        </row>
        <row r="81">
          <cell r="B81" t="str">
            <v>64615000</v>
          </cell>
          <cell r="D81">
            <v>300319</v>
          </cell>
          <cell r="E81" t="str">
            <v>Hudson Karen (CM)</v>
          </cell>
          <cell r="F81">
            <v>780</v>
          </cell>
          <cell r="G81">
            <v>840</v>
          </cell>
          <cell r="H81">
            <v>660</v>
          </cell>
          <cell r="I81">
            <v>2280</v>
          </cell>
          <cell r="K81">
            <v>780</v>
          </cell>
          <cell r="L81">
            <v>1050</v>
          </cell>
          <cell r="M81">
            <v>660</v>
          </cell>
          <cell r="N81">
            <v>2490</v>
          </cell>
          <cell r="P81">
            <v>1560</v>
          </cell>
          <cell r="Q81">
            <v>1890</v>
          </cell>
          <cell r="R81">
            <v>1320</v>
          </cell>
          <cell r="S81">
            <v>4770</v>
          </cell>
          <cell r="U81">
            <v>0.5</v>
          </cell>
          <cell r="V81">
            <v>0.75</v>
          </cell>
          <cell r="W81">
            <v>0.33333333333333331</v>
          </cell>
          <cell r="Y81">
            <v>20034</v>
          </cell>
          <cell r="Z81">
            <v>0.24</v>
          </cell>
          <cell r="AA81">
            <v>1160.5</v>
          </cell>
          <cell r="AB81">
            <v>4.4400000000000004</v>
          </cell>
          <cell r="AC81">
            <v>21194.5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21194.5</v>
          </cell>
          <cell r="AM81">
            <v>21194.5</v>
          </cell>
        </row>
        <row r="82">
          <cell r="B82" t="str">
            <v>70049900</v>
          </cell>
          <cell r="D82">
            <v>300112</v>
          </cell>
          <cell r="E82" t="str">
            <v>Hughes Linda (CM)</v>
          </cell>
          <cell r="F82">
            <v>139</v>
          </cell>
          <cell r="G82">
            <v>0</v>
          </cell>
          <cell r="H82">
            <v>118</v>
          </cell>
          <cell r="I82">
            <v>257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P82">
            <v>139</v>
          </cell>
          <cell r="Q82">
            <v>0</v>
          </cell>
          <cell r="R82">
            <v>118</v>
          </cell>
          <cell r="S82">
            <v>257</v>
          </cell>
          <cell r="U82">
            <v>0</v>
          </cell>
          <cell r="V82">
            <v>0</v>
          </cell>
          <cell r="W82">
            <v>0</v>
          </cell>
          <cell r="Y82">
            <v>1079.4000000000001</v>
          </cell>
          <cell r="Z82">
            <v>0</v>
          </cell>
          <cell r="AA82">
            <v>0</v>
          </cell>
          <cell r="AB82">
            <v>4.2</v>
          </cell>
          <cell r="AC82">
            <v>1079.4000000000001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1079.4000000000001</v>
          </cell>
          <cell r="AM82">
            <v>1079.4000000000001</v>
          </cell>
        </row>
        <row r="83">
          <cell r="B83" t="str">
            <v>50884000</v>
          </cell>
          <cell r="E83" t="str">
            <v>Ismail Zamzam (CM)</v>
          </cell>
          <cell r="F83">
            <v>195</v>
          </cell>
          <cell r="G83">
            <v>0</v>
          </cell>
          <cell r="H83">
            <v>165</v>
          </cell>
          <cell r="I83">
            <v>360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195</v>
          </cell>
          <cell r="Q83">
            <v>0</v>
          </cell>
          <cell r="R83">
            <v>165</v>
          </cell>
          <cell r="S83">
            <v>360</v>
          </cell>
          <cell r="U83">
            <v>1</v>
          </cell>
          <cell r="V83">
            <v>0</v>
          </cell>
          <cell r="W83" t="str">
            <v>0</v>
          </cell>
          <cell r="Y83">
            <v>1512</v>
          </cell>
          <cell r="Z83">
            <v>0.24</v>
          </cell>
          <cell r="AA83">
            <v>85.8</v>
          </cell>
          <cell r="AB83">
            <v>4.4400000000000004</v>
          </cell>
          <cell r="AC83">
            <v>1597.8</v>
          </cell>
          <cell r="AD83">
            <v>195</v>
          </cell>
          <cell r="AE83">
            <v>0</v>
          </cell>
          <cell r="AF83">
            <v>0</v>
          </cell>
          <cell r="AG83">
            <v>195</v>
          </cell>
          <cell r="AH83">
            <v>103.35000000000001</v>
          </cell>
          <cell r="AI83">
            <v>1701.1499999999999</v>
          </cell>
          <cell r="AM83">
            <v>1701.1499999999999</v>
          </cell>
        </row>
        <row r="84">
          <cell r="B84" t="str">
            <v>58665000</v>
          </cell>
          <cell r="D84" t="str">
            <v>EY285333</v>
          </cell>
          <cell r="E84" t="str">
            <v>Jenkinson Bailey Leanne</v>
          </cell>
          <cell r="F84">
            <v>195</v>
          </cell>
          <cell r="G84">
            <v>0</v>
          </cell>
          <cell r="H84">
            <v>165</v>
          </cell>
          <cell r="I84">
            <v>360</v>
          </cell>
          <cell r="K84">
            <v>351</v>
          </cell>
          <cell r="L84">
            <v>0</v>
          </cell>
          <cell r="M84">
            <v>297</v>
          </cell>
          <cell r="N84">
            <v>648</v>
          </cell>
          <cell r="P84">
            <v>546</v>
          </cell>
          <cell r="Q84">
            <v>0</v>
          </cell>
          <cell r="R84">
            <v>462</v>
          </cell>
          <cell r="S84">
            <v>1008</v>
          </cell>
          <cell r="U84">
            <v>0</v>
          </cell>
          <cell r="V84">
            <v>0</v>
          </cell>
          <cell r="W84">
            <v>0</v>
          </cell>
          <cell r="Y84">
            <v>4233.6000000000004</v>
          </cell>
          <cell r="Z84">
            <v>0</v>
          </cell>
          <cell r="AA84">
            <v>0</v>
          </cell>
          <cell r="AB84">
            <v>4.2</v>
          </cell>
          <cell r="AC84">
            <v>4233.6000000000004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4233.6000000000004</v>
          </cell>
          <cell r="AM84">
            <v>4233.6000000000004</v>
          </cell>
        </row>
        <row r="85">
          <cell r="B85" t="str">
            <v>70299400</v>
          </cell>
          <cell r="D85">
            <v>300039</v>
          </cell>
          <cell r="E85" t="str">
            <v>Kharchi Susan (CM)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182</v>
          </cell>
          <cell r="L85">
            <v>0</v>
          </cell>
          <cell r="M85">
            <v>154</v>
          </cell>
          <cell r="N85">
            <v>336</v>
          </cell>
          <cell r="P85">
            <v>182</v>
          </cell>
          <cell r="Q85">
            <v>0</v>
          </cell>
          <cell r="R85">
            <v>154</v>
          </cell>
          <cell r="S85">
            <v>336</v>
          </cell>
          <cell r="U85">
            <v>0</v>
          </cell>
          <cell r="V85">
            <v>0</v>
          </cell>
          <cell r="W85" t="str">
            <v>0</v>
          </cell>
          <cell r="Y85">
            <v>1411.2</v>
          </cell>
          <cell r="Z85">
            <v>0</v>
          </cell>
          <cell r="AA85">
            <v>0</v>
          </cell>
          <cell r="AB85">
            <v>4.2</v>
          </cell>
          <cell r="AC85">
            <v>1411.2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1411.2</v>
          </cell>
          <cell r="AM85">
            <v>1411.2</v>
          </cell>
        </row>
        <row r="86">
          <cell r="B86" t="str">
            <v>54587500</v>
          </cell>
          <cell r="D86" t="str">
            <v>EY407238</v>
          </cell>
          <cell r="E86" t="str">
            <v>Kirk Fiona (was Bishop)</v>
          </cell>
          <cell r="F86">
            <v>432</v>
          </cell>
          <cell r="G86">
            <v>210</v>
          </cell>
          <cell r="H86">
            <v>366</v>
          </cell>
          <cell r="I86">
            <v>1008</v>
          </cell>
          <cell r="K86">
            <v>367</v>
          </cell>
          <cell r="L86">
            <v>266</v>
          </cell>
          <cell r="M86">
            <v>311</v>
          </cell>
          <cell r="N86">
            <v>944</v>
          </cell>
          <cell r="P86">
            <v>799</v>
          </cell>
          <cell r="Q86">
            <v>476</v>
          </cell>
          <cell r="R86">
            <v>677</v>
          </cell>
          <cell r="S86">
            <v>1952</v>
          </cell>
          <cell r="U86">
            <v>0</v>
          </cell>
          <cell r="V86">
            <v>0</v>
          </cell>
          <cell r="W86">
            <v>0</v>
          </cell>
          <cell r="Y86">
            <v>8198.4</v>
          </cell>
          <cell r="Z86">
            <v>0</v>
          </cell>
          <cell r="AA86">
            <v>0</v>
          </cell>
          <cell r="AB86">
            <v>4.2</v>
          </cell>
          <cell r="AC86">
            <v>8198.4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8198.4</v>
          </cell>
          <cell r="AM86">
            <v>8198.4</v>
          </cell>
        </row>
        <row r="87">
          <cell r="B87" t="str">
            <v>54372300</v>
          </cell>
          <cell r="D87" t="str">
            <v>EY217150</v>
          </cell>
          <cell r="E87" t="str">
            <v>Knight Marie (CM)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195</v>
          </cell>
          <cell r="L87">
            <v>0</v>
          </cell>
          <cell r="M87">
            <v>165</v>
          </cell>
          <cell r="N87">
            <v>360</v>
          </cell>
          <cell r="P87">
            <v>195</v>
          </cell>
          <cell r="Q87">
            <v>0</v>
          </cell>
          <cell r="R87">
            <v>165</v>
          </cell>
          <cell r="S87">
            <v>360</v>
          </cell>
          <cell r="U87">
            <v>0</v>
          </cell>
          <cell r="V87">
            <v>0</v>
          </cell>
          <cell r="W87" t="str">
            <v>0</v>
          </cell>
          <cell r="Y87">
            <v>1512</v>
          </cell>
          <cell r="Z87">
            <v>0</v>
          </cell>
          <cell r="AA87">
            <v>0</v>
          </cell>
          <cell r="AB87">
            <v>4.2</v>
          </cell>
          <cell r="AC87">
            <v>1512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1512</v>
          </cell>
          <cell r="AM87">
            <v>1512</v>
          </cell>
        </row>
        <row r="88">
          <cell r="B88" t="str">
            <v>48164000</v>
          </cell>
          <cell r="D88">
            <v>300596</v>
          </cell>
          <cell r="E88" t="str">
            <v>Knutton Colette (CM)</v>
          </cell>
          <cell r="F88">
            <v>78</v>
          </cell>
          <cell r="G88">
            <v>19</v>
          </cell>
          <cell r="H88">
            <v>66</v>
          </cell>
          <cell r="I88">
            <v>163</v>
          </cell>
          <cell r="K88">
            <v>832</v>
          </cell>
          <cell r="L88">
            <v>714</v>
          </cell>
          <cell r="M88">
            <v>704</v>
          </cell>
          <cell r="N88">
            <v>2250</v>
          </cell>
          <cell r="P88">
            <v>910</v>
          </cell>
          <cell r="Q88">
            <v>733</v>
          </cell>
          <cell r="R88">
            <v>770</v>
          </cell>
          <cell r="S88">
            <v>2413</v>
          </cell>
          <cell r="U88">
            <v>0</v>
          </cell>
          <cell r="V88">
            <v>0</v>
          </cell>
          <cell r="W88">
            <v>0</v>
          </cell>
          <cell r="Y88">
            <v>10134.6</v>
          </cell>
          <cell r="Z88">
            <v>0</v>
          </cell>
          <cell r="AA88">
            <v>0</v>
          </cell>
          <cell r="AB88">
            <v>4.2</v>
          </cell>
          <cell r="AC88">
            <v>10134.6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10134.6</v>
          </cell>
          <cell r="AM88">
            <v>10134.6</v>
          </cell>
        </row>
        <row r="89">
          <cell r="B89" t="str">
            <v>64808000</v>
          </cell>
          <cell r="E89" t="str">
            <v>Lamb Alexandra (CM)</v>
          </cell>
          <cell r="F89">
            <v>136</v>
          </cell>
          <cell r="G89">
            <v>348</v>
          </cell>
          <cell r="H89">
            <v>115</v>
          </cell>
          <cell r="I89">
            <v>599</v>
          </cell>
          <cell r="K89">
            <v>0</v>
          </cell>
          <cell r="L89">
            <v>180</v>
          </cell>
          <cell r="M89">
            <v>141</v>
          </cell>
          <cell r="N89">
            <v>321</v>
          </cell>
          <cell r="P89">
            <v>136</v>
          </cell>
          <cell r="Q89">
            <v>528</v>
          </cell>
          <cell r="R89">
            <v>256</v>
          </cell>
          <cell r="S89">
            <v>920</v>
          </cell>
          <cell r="U89">
            <v>0</v>
          </cell>
          <cell r="V89">
            <v>0.51724137931034486</v>
          </cell>
          <cell r="W89">
            <v>0</v>
          </cell>
          <cell r="Y89">
            <v>3864</v>
          </cell>
          <cell r="Z89">
            <v>0.13</v>
          </cell>
          <cell r="AA89">
            <v>120.17</v>
          </cell>
          <cell r="AB89">
            <v>4.33</v>
          </cell>
          <cell r="AC89">
            <v>3984.17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3984.17</v>
          </cell>
          <cell r="AM89">
            <v>3984.17</v>
          </cell>
        </row>
        <row r="90">
          <cell r="B90" t="str">
            <v>70511700</v>
          </cell>
          <cell r="E90" t="str">
            <v>Lanera Irena (CM)</v>
          </cell>
          <cell r="F90">
            <v>0</v>
          </cell>
          <cell r="G90">
            <v>112</v>
          </cell>
          <cell r="H90">
            <v>88</v>
          </cell>
          <cell r="I90">
            <v>200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0</v>
          </cell>
          <cell r="Q90">
            <v>112</v>
          </cell>
          <cell r="R90">
            <v>88</v>
          </cell>
          <cell r="S90">
            <v>200</v>
          </cell>
          <cell r="U90">
            <v>0</v>
          </cell>
          <cell r="V90">
            <v>0</v>
          </cell>
          <cell r="W90">
            <v>0</v>
          </cell>
          <cell r="Y90">
            <v>840</v>
          </cell>
          <cell r="Z90">
            <v>0</v>
          </cell>
          <cell r="AA90">
            <v>0</v>
          </cell>
          <cell r="AB90">
            <v>4.2</v>
          </cell>
          <cell r="AC90">
            <v>840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840</v>
          </cell>
          <cell r="AM90">
            <v>840</v>
          </cell>
        </row>
        <row r="91">
          <cell r="B91" t="str">
            <v>56247300</v>
          </cell>
          <cell r="D91" t="str">
            <v>EY338599</v>
          </cell>
          <cell r="E91" t="str">
            <v>Langley Marie</v>
          </cell>
          <cell r="F91">
            <v>390</v>
          </cell>
          <cell r="G91">
            <v>0</v>
          </cell>
          <cell r="H91">
            <v>330</v>
          </cell>
          <cell r="I91">
            <v>720</v>
          </cell>
          <cell r="K91">
            <v>195</v>
          </cell>
          <cell r="L91">
            <v>0</v>
          </cell>
          <cell r="M91">
            <v>165</v>
          </cell>
          <cell r="N91">
            <v>360</v>
          </cell>
          <cell r="P91">
            <v>585</v>
          </cell>
          <cell r="Q91">
            <v>0</v>
          </cell>
          <cell r="R91">
            <v>495</v>
          </cell>
          <cell r="S91">
            <v>1080</v>
          </cell>
          <cell r="U91">
            <v>0</v>
          </cell>
          <cell r="V91">
            <v>0</v>
          </cell>
          <cell r="W91">
            <v>0</v>
          </cell>
          <cell r="Y91">
            <v>4536</v>
          </cell>
          <cell r="Z91">
            <v>0</v>
          </cell>
          <cell r="AA91">
            <v>0</v>
          </cell>
          <cell r="AB91">
            <v>4.2</v>
          </cell>
          <cell r="AC91">
            <v>4536</v>
          </cell>
          <cell r="AD91">
            <v>195</v>
          </cell>
          <cell r="AE91">
            <v>0</v>
          </cell>
          <cell r="AF91">
            <v>0</v>
          </cell>
          <cell r="AG91">
            <v>195</v>
          </cell>
          <cell r="AH91">
            <v>103.35000000000001</v>
          </cell>
          <cell r="AI91">
            <v>4639.3500000000004</v>
          </cell>
          <cell r="AM91">
            <v>4639.3500000000004</v>
          </cell>
        </row>
        <row r="92">
          <cell r="B92" t="str">
            <v>70111600</v>
          </cell>
          <cell r="D92">
            <v>300451</v>
          </cell>
          <cell r="E92" t="str">
            <v>Lastra Norma (CM)</v>
          </cell>
          <cell r="F92">
            <v>390</v>
          </cell>
          <cell r="G92">
            <v>210</v>
          </cell>
          <cell r="H92">
            <v>330</v>
          </cell>
          <cell r="I92">
            <v>930</v>
          </cell>
          <cell r="K92">
            <v>195</v>
          </cell>
          <cell r="L92">
            <v>427</v>
          </cell>
          <cell r="M92">
            <v>165</v>
          </cell>
          <cell r="N92">
            <v>787</v>
          </cell>
          <cell r="P92">
            <v>585</v>
          </cell>
          <cell r="Q92">
            <v>637</v>
          </cell>
          <cell r="R92">
            <v>495</v>
          </cell>
          <cell r="S92">
            <v>1717</v>
          </cell>
          <cell r="U92">
            <v>0</v>
          </cell>
          <cell r="V92">
            <v>1</v>
          </cell>
          <cell r="W92">
            <v>0</v>
          </cell>
          <cell r="Y92">
            <v>7211.4</v>
          </cell>
          <cell r="Z92">
            <v>0.16</v>
          </cell>
          <cell r="AA92">
            <v>280.27999999999997</v>
          </cell>
          <cell r="AB92">
            <v>4.3600000000000003</v>
          </cell>
          <cell r="AC92">
            <v>7491.6799999999994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7491.6799999999994</v>
          </cell>
          <cell r="AM92">
            <v>7491.6799999999994</v>
          </cell>
        </row>
        <row r="93">
          <cell r="B93" t="str">
            <v>62064600</v>
          </cell>
          <cell r="D93" t="str">
            <v>EY314793</v>
          </cell>
          <cell r="E93" t="str">
            <v>Leafe Patricia (CM)</v>
          </cell>
          <cell r="F93">
            <v>585</v>
          </cell>
          <cell r="G93">
            <v>420</v>
          </cell>
          <cell r="H93">
            <v>495</v>
          </cell>
          <cell r="I93">
            <v>1500</v>
          </cell>
          <cell r="K93">
            <v>572</v>
          </cell>
          <cell r="L93">
            <v>420</v>
          </cell>
          <cell r="M93">
            <v>484</v>
          </cell>
          <cell r="N93">
            <v>1476</v>
          </cell>
          <cell r="P93">
            <v>1157</v>
          </cell>
          <cell r="Q93">
            <v>840</v>
          </cell>
          <cell r="R93">
            <v>979</v>
          </cell>
          <cell r="S93">
            <v>2976</v>
          </cell>
          <cell r="U93">
            <v>0</v>
          </cell>
          <cell r="V93">
            <v>0</v>
          </cell>
          <cell r="W93">
            <v>0</v>
          </cell>
          <cell r="Y93">
            <v>12499.2</v>
          </cell>
          <cell r="Z93">
            <v>0</v>
          </cell>
          <cell r="AA93">
            <v>0</v>
          </cell>
          <cell r="AB93">
            <v>4.2</v>
          </cell>
          <cell r="AC93">
            <v>12499.2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12499.2</v>
          </cell>
          <cell r="AM93">
            <v>12499.2</v>
          </cell>
        </row>
        <row r="94">
          <cell r="B94" t="str">
            <v>70153100</v>
          </cell>
          <cell r="D94">
            <v>501016</v>
          </cell>
          <cell r="E94" t="str">
            <v>Linkhorn Helen (CM)</v>
          </cell>
          <cell r="F94">
            <v>195</v>
          </cell>
          <cell r="G94">
            <v>0</v>
          </cell>
          <cell r="H94">
            <v>165</v>
          </cell>
          <cell r="I94">
            <v>360</v>
          </cell>
          <cell r="K94">
            <v>39</v>
          </cell>
          <cell r="L94">
            <v>149</v>
          </cell>
          <cell r="M94">
            <v>33</v>
          </cell>
          <cell r="N94">
            <v>221</v>
          </cell>
          <cell r="P94">
            <v>234</v>
          </cell>
          <cell r="Q94">
            <v>149</v>
          </cell>
          <cell r="R94">
            <v>198</v>
          </cell>
          <cell r="S94">
            <v>581</v>
          </cell>
          <cell r="U94">
            <v>0</v>
          </cell>
          <cell r="V94">
            <v>0</v>
          </cell>
          <cell r="W94">
            <v>0</v>
          </cell>
          <cell r="Y94">
            <v>2440.1999999999998</v>
          </cell>
          <cell r="Z94">
            <v>0</v>
          </cell>
          <cell r="AA94">
            <v>0</v>
          </cell>
          <cell r="AB94">
            <v>4.2</v>
          </cell>
          <cell r="AC94">
            <v>2440.1999999999998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2440.1999999999998</v>
          </cell>
          <cell r="AM94">
            <v>2440.1999999999998</v>
          </cell>
        </row>
        <row r="95">
          <cell r="B95" t="str">
            <v>57104100</v>
          </cell>
          <cell r="D95" t="str">
            <v>EY420676</v>
          </cell>
          <cell r="E95" t="str">
            <v>Lowe Laura Ann (CM)</v>
          </cell>
          <cell r="F95">
            <v>0</v>
          </cell>
          <cell r="G95">
            <v>210</v>
          </cell>
          <cell r="H95">
            <v>165</v>
          </cell>
          <cell r="I95">
            <v>375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Q95">
            <v>210</v>
          </cell>
          <cell r="R95">
            <v>165</v>
          </cell>
          <cell r="S95">
            <v>375</v>
          </cell>
          <cell r="U95">
            <v>0</v>
          </cell>
          <cell r="V95">
            <v>1</v>
          </cell>
          <cell r="W95" t="str">
            <v>0</v>
          </cell>
          <cell r="Y95">
            <v>1575</v>
          </cell>
          <cell r="Z95">
            <v>0.25</v>
          </cell>
          <cell r="AA95">
            <v>92.4</v>
          </cell>
          <cell r="AB95">
            <v>4.45</v>
          </cell>
          <cell r="AC95">
            <v>1667.4</v>
          </cell>
          <cell r="AD95">
            <v>0</v>
          </cell>
          <cell r="AE95">
            <v>210</v>
          </cell>
          <cell r="AF95">
            <v>0</v>
          </cell>
          <cell r="AG95">
            <v>210</v>
          </cell>
          <cell r="AH95">
            <v>111.30000000000001</v>
          </cell>
          <cell r="AI95">
            <v>1778.7</v>
          </cell>
          <cell r="AM95">
            <v>1778.7</v>
          </cell>
        </row>
        <row r="96">
          <cell r="B96" t="str">
            <v>70106900</v>
          </cell>
          <cell r="D96" t="str">
            <v>EY339434</v>
          </cell>
          <cell r="E96" t="str">
            <v>Major Joanne (CM)</v>
          </cell>
          <cell r="F96">
            <v>39</v>
          </cell>
          <cell r="G96">
            <v>12</v>
          </cell>
          <cell r="H96">
            <v>33</v>
          </cell>
          <cell r="I96">
            <v>84</v>
          </cell>
          <cell r="K96">
            <v>390</v>
          </cell>
          <cell r="L96">
            <v>60</v>
          </cell>
          <cell r="M96">
            <v>330</v>
          </cell>
          <cell r="N96">
            <v>780</v>
          </cell>
          <cell r="P96">
            <v>429</v>
          </cell>
          <cell r="Q96">
            <v>72</v>
          </cell>
          <cell r="R96">
            <v>363</v>
          </cell>
          <cell r="S96">
            <v>864</v>
          </cell>
          <cell r="U96">
            <v>0</v>
          </cell>
          <cell r="V96">
            <v>0</v>
          </cell>
          <cell r="W96">
            <v>0</v>
          </cell>
          <cell r="Y96">
            <v>3628.8</v>
          </cell>
          <cell r="Z96">
            <v>0</v>
          </cell>
          <cell r="AA96">
            <v>0</v>
          </cell>
          <cell r="AB96">
            <v>4.2</v>
          </cell>
          <cell r="AC96">
            <v>3628.8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3628.8</v>
          </cell>
          <cell r="AM96">
            <v>3628.8</v>
          </cell>
        </row>
        <row r="97">
          <cell r="B97" t="str">
            <v>70152300</v>
          </cell>
          <cell r="D97" t="str">
            <v>EY553368</v>
          </cell>
          <cell r="E97" t="str">
            <v>Malek Paulina (CM)</v>
          </cell>
          <cell r="F97">
            <v>1185</v>
          </cell>
          <cell r="G97">
            <v>885</v>
          </cell>
          <cell r="H97">
            <v>1003</v>
          </cell>
          <cell r="I97">
            <v>3073</v>
          </cell>
          <cell r="K97">
            <v>780</v>
          </cell>
          <cell r="L97">
            <v>495</v>
          </cell>
          <cell r="M97">
            <v>660</v>
          </cell>
          <cell r="N97">
            <v>1935</v>
          </cell>
          <cell r="P97">
            <v>1965</v>
          </cell>
          <cell r="Q97">
            <v>1380</v>
          </cell>
          <cell r="R97">
            <v>1663</v>
          </cell>
          <cell r="S97">
            <v>5008</v>
          </cell>
          <cell r="U97">
            <v>1</v>
          </cell>
          <cell r="V97">
            <v>0.9152542372881356</v>
          </cell>
          <cell r="W97">
            <v>1</v>
          </cell>
          <cell r="Y97">
            <v>21033.599999999999</v>
          </cell>
          <cell r="Z97">
            <v>0.43</v>
          </cell>
          <cell r="AA97">
            <v>2152.06</v>
          </cell>
          <cell r="AB97">
            <v>4.63</v>
          </cell>
          <cell r="AC97">
            <v>23185.66</v>
          </cell>
          <cell r="AD97">
            <v>210</v>
          </cell>
          <cell r="AE97">
            <v>210</v>
          </cell>
          <cell r="AF97">
            <v>330</v>
          </cell>
          <cell r="AG97">
            <v>750</v>
          </cell>
          <cell r="AH97">
            <v>397.5</v>
          </cell>
          <cell r="AI97">
            <v>23583.16</v>
          </cell>
          <cell r="AM97">
            <v>23583.16</v>
          </cell>
        </row>
        <row r="98">
          <cell r="B98" t="str">
            <v>70197300</v>
          </cell>
          <cell r="D98" t="str">
            <v>EY548466</v>
          </cell>
          <cell r="E98" t="str">
            <v>Mallaband Hannah (CM)</v>
          </cell>
          <cell r="F98">
            <v>606</v>
          </cell>
          <cell r="G98">
            <v>749</v>
          </cell>
          <cell r="H98">
            <v>513</v>
          </cell>
          <cell r="I98">
            <v>1868</v>
          </cell>
          <cell r="K98">
            <v>247</v>
          </cell>
          <cell r="L98">
            <v>308</v>
          </cell>
          <cell r="M98">
            <v>209</v>
          </cell>
          <cell r="N98">
            <v>764</v>
          </cell>
          <cell r="P98">
            <v>853</v>
          </cell>
          <cell r="Q98">
            <v>1057</v>
          </cell>
          <cell r="R98">
            <v>722</v>
          </cell>
          <cell r="S98">
            <v>2632</v>
          </cell>
          <cell r="U98">
            <v>0</v>
          </cell>
          <cell r="V98">
            <v>0</v>
          </cell>
          <cell r="W98">
            <v>0</v>
          </cell>
          <cell r="Y98">
            <v>11054.4</v>
          </cell>
          <cell r="Z98">
            <v>0</v>
          </cell>
          <cell r="AA98">
            <v>0</v>
          </cell>
          <cell r="AB98">
            <v>4.2</v>
          </cell>
          <cell r="AC98">
            <v>11054.4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11054.4</v>
          </cell>
          <cell r="AM98">
            <v>11054.4</v>
          </cell>
        </row>
        <row r="99">
          <cell r="B99" t="str">
            <v>62052000</v>
          </cell>
          <cell r="D99" t="str">
            <v>EY481981</v>
          </cell>
          <cell r="E99" t="str">
            <v>Martin Deborah (CM)</v>
          </cell>
          <cell r="F99">
            <v>137</v>
          </cell>
          <cell r="G99">
            <v>164</v>
          </cell>
          <cell r="H99">
            <v>116</v>
          </cell>
          <cell r="I99">
            <v>417</v>
          </cell>
          <cell r="K99">
            <v>477</v>
          </cell>
          <cell r="L99">
            <v>292</v>
          </cell>
          <cell r="M99">
            <v>404</v>
          </cell>
          <cell r="N99">
            <v>1173</v>
          </cell>
          <cell r="P99">
            <v>614</v>
          </cell>
          <cell r="Q99">
            <v>456</v>
          </cell>
          <cell r="R99">
            <v>520</v>
          </cell>
          <cell r="S99">
            <v>1590</v>
          </cell>
          <cell r="U99">
            <v>0.5</v>
          </cell>
          <cell r="V99">
            <v>0</v>
          </cell>
          <cell r="W99">
            <v>1</v>
          </cell>
          <cell r="Y99">
            <v>6678</v>
          </cell>
          <cell r="Z99">
            <v>0.23</v>
          </cell>
          <cell r="AA99">
            <v>363.88</v>
          </cell>
          <cell r="AB99">
            <v>4.4300000000000006</v>
          </cell>
          <cell r="AC99">
            <v>7041.88</v>
          </cell>
          <cell r="AD99">
            <v>117</v>
          </cell>
          <cell r="AE99">
            <v>0</v>
          </cell>
          <cell r="AF99">
            <v>0</v>
          </cell>
          <cell r="AG99">
            <v>117</v>
          </cell>
          <cell r="AH99">
            <v>62.010000000000005</v>
          </cell>
          <cell r="AI99">
            <v>7103.89</v>
          </cell>
          <cell r="AM99">
            <v>7103.89</v>
          </cell>
        </row>
        <row r="100">
          <cell r="B100" t="str">
            <v>50527700</v>
          </cell>
          <cell r="D100" t="str">
            <v>EY257343</v>
          </cell>
          <cell r="E100" t="str">
            <v>McKay Sylvia (CM)</v>
          </cell>
          <cell r="F100">
            <v>117</v>
          </cell>
          <cell r="G100">
            <v>0</v>
          </cell>
          <cell r="H100">
            <v>99</v>
          </cell>
          <cell r="I100">
            <v>216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P100">
            <v>117</v>
          </cell>
          <cell r="Q100">
            <v>0</v>
          </cell>
          <cell r="R100">
            <v>99</v>
          </cell>
          <cell r="S100">
            <v>216</v>
          </cell>
          <cell r="U100">
            <v>0</v>
          </cell>
          <cell r="V100">
            <v>0</v>
          </cell>
          <cell r="W100" t="str">
            <v>0</v>
          </cell>
          <cell r="Y100">
            <v>907.2</v>
          </cell>
          <cell r="Z100">
            <v>0</v>
          </cell>
          <cell r="AA100">
            <v>0</v>
          </cell>
          <cell r="AB100">
            <v>4.2</v>
          </cell>
          <cell r="AC100">
            <v>907.2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907.2</v>
          </cell>
          <cell r="AM100">
            <v>907.2</v>
          </cell>
        </row>
        <row r="101">
          <cell r="B101" t="str">
            <v>61828800</v>
          </cell>
          <cell r="D101" t="str">
            <v>EY455215</v>
          </cell>
          <cell r="E101" t="str">
            <v>Mead Sam (CM)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390</v>
          </cell>
          <cell r="L101">
            <v>210</v>
          </cell>
          <cell r="M101">
            <v>330</v>
          </cell>
          <cell r="N101">
            <v>930</v>
          </cell>
          <cell r="P101">
            <v>390</v>
          </cell>
          <cell r="Q101">
            <v>210</v>
          </cell>
          <cell r="R101">
            <v>330</v>
          </cell>
          <cell r="S101">
            <v>930</v>
          </cell>
          <cell r="U101">
            <v>0</v>
          </cell>
          <cell r="V101">
            <v>0</v>
          </cell>
          <cell r="W101" t="str">
            <v>0</v>
          </cell>
          <cell r="Y101">
            <v>3906</v>
          </cell>
          <cell r="Z101">
            <v>0</v>
          </cell>
          <cell r="AA101">
            <v>0</v>
          </cell>
          <cell r="AB101">
            <v>4.2</v>
          </cell>
          <cell r="AC101">
            <v>3906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3906</v>
          </cell>
          <cell r="AM101">
            <v>3906</v>
          </cell>
        </row>
        <row r="102">
          <cell r="B102" t="str">
            <v>55313400</v>
          </cell>
          <cell r="D102" t="str">
            <v>EY262947</v>
          </cell>
          <cell r="E102" t="str">
            <v>Merrill-Dillon Abigail Louise (CM)</v>
          </cell>
          <cell r="F102">
            <v>641</v>
          </cell>
          <cell r="G102">
            <v>0</v>
          </cell>
          <cell r="H102">
            <v>542</v>
          </cell>
          <cell r="I102">
            <v>1183</v>
          </cell>
          <cell r="K102">
            <v>680</v>
          </cell>
          <cell r="L102">
            <v>420</v>
          </cell>
          <cell r="M102">
            <v>575</v>
          </cell>
          <cell r="N102">
            <v>1675</v>
          </cell>
          <cell r="P102">
            <v>1321</v>
          </cell>
          <cell r="Q102">
            <v>420</v>
          </cell>
          <cell r="R102">
            <v>1117</v>
          </cell>
          <cell r="S102">
            <v>2858</v>
          </cell>
          <cell r="U102">
            <v>0</v>
          </cell>
          <cell r="V102">
            <v>0</v>
          </cell>
          <cell r="W102">
            <v>0</v>
          </cell>
          <cell r="Y102">
            <v>12003.6</v>
          </cell>
          <cell r="Z102">
            <v>0</v>
          </cell>
          <cell r="AA102">
            <v>0</v>
          </cell>
          <cell r="AB102">
            <v>4.2</v>
          </cell>
          <cell r="AC102">
            <v>12003.6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12003.6</v>
          </cell>
          <cell r="AM102">
            <v>12003.6</v>
          </cell>
        </row>
        <row r="103">
          <cell r="B103" t="str">
            <v>63920400</v>
          </cell>
          <cell r="D103" t="str">
            <v>EY497178</v>
          </cell>
          <cell r="E103" t="str">
            <v>Middleton Jill (CM)</v>
          </cell>
          <cell r="F103">
            <v>198</v>
          </cell>
          <cell r="G103">
            <v>0</v>
          </cell>
          <cell r="H103">
            <v>168</v>
          </cell>
          <cell r="I103">
            <v>366</v>
          </cell>
          <cell r="K103">
            <v>351</v>
          </cell>
          <cell r="L103">
            <v>0</v>
          </cell>
          <cell r="M103">
            <v>297</v>
          </cell>
          <cell r="N103">
            <v>648</v>
          </cell>
          <cell r="P103">
            <v>549</v>
          </cell>
          <cell r="Q103">
            <v>0</v>
          </cell>
          <cell r="R103">
            <v>465</v>
          </cell>
          <cell r="S103">
            <v>1014</v>
          </cell>
          <cell r="U103">
            <v>0</v>
          </cell>
          <cell r="V103">
            <v>0</v>
          </cell>
          <cell r="W103">
            <v>0</v>
          </cell>
          <cell r="Y103">
            <v>4258.8</v>
          </cell>
          <cell r="Z103">
            <v>0</v>
          </cell>
          <cell r="AA103">
            <v>0</v>
          </cell>
          <cell r="AB103">
            <v>4.2</v>
          </cell>
          <cell r="AC103">
            <v>4258.8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4258.8</v>
          </cell>
          <cell r="AM103">
            <v>4258.8</v>
          </cell>
        </row>
        <row r="104">
          <cell r="B104" t="str">
            <v>64246100</v>
          </cell>
          <cell r="D104" t="str">
            <v>EY371867</v>
          </cell>
          <cell r="E104" t="str">
            <v>Middleton Wendy (CM)</v>
          </cell>
          <cell r="F104">
            <v>120</v>
          </cell>
          <cell r="G104">
            <v>0</v>
          </cell>
          <cell r="H104">
            <v>102</v>
          </cell>
          <cell r="I104">
            <v>222</v>
          </cell>
          <cell r="K104">
            <v>190</v>
          </cell>
          <cell r="L104">
            <v>0</v>
          </cell>
          <cell r="M104">
            <v>161</v>
          </cell>
          <cell r="N104">
            <v>351</v>
          </cell>
          <cell r="P104">
            <v>310</v>
          </cell>
          <cell r="Q104">
            <v>0</v>
          </cell>
          <cell r="R104">
            <v>263</v>
          </cell>
          <cell r="S104">
            <v>573</v>
          </cell>
          <cell r="U104">
            <v>1</v>
          </cell>
          <cell r="V104">
            <v>0</v>
          </cell>
          <cell r="W104" t="str">
            <v>0</v>
          </cell>
          <cell r="Y104">
            <v>2406.6</v>
          </cell>
          <cell r="Z104">
            <v>0.24</v>
          </cell>
          <cell r="AA104">
            <v>136.4</v>
          </cell>
          <cell r="AB104">
            <v>4.4400000000000004</v>
          </cell>
          <cell r="AC104">
            <v>2543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2543</v>
          </cell>
          <cell r="AM104">
            <v>2543</v>
          </cell>
        </row>
        <row r="105">
          <cell r="B105" t="str">
            <v>58646600</v>
          </cell>
          <cell r="D105" t="str">
            <v>EY444532</v>
          </cell>
          <cell r="E105" t="str">
            <v>Milligan Emma Louise</v>
          </cell>
          <cell r="F105">
            <v>195</v>
          </cell>
          <cell r="G105">
            <v>0</v>
          </cell>
          <cell r="H105">
            <v>165</v>
          </cell>
          <cell r="I105">
            <v>360</v>
          </cell>
          <cell r="K105">
            <v>325</v>
          </cell>
          <cell r="L105">
            <v>0</v>
          </cell>
          <cell r="M105">
            <v>275</v>
          </cell>
          <cell r="N105">
            <v>600</v>
          </cell>
          <cell r="P105">
            <v>520</v>
          </cell>
          <cell r="Q105">
            <v>0</v>
          </cell>
          <cell r="R105">
            <v>440</v>
          </cell>
          <cell r="S105">
            <v>960</v>
          </cell>
          <cell r="U105">
            <v>0</v>
          </cell>
          <cell r="V105">
            <v>0</v>
          </cell>
          <cell r="W105">
            <v>0</v>
          </cell>
          <cell r="Y105">
            <v>4032</v>
          </cell>
          <cell r="Z105">
            <v>0</v>
          </cell>
          <cell r="AA105">
            <v>0</v>
          </cell>
          <cell r="AB105">
            <v>4.2</v>
          </cell>
          <cell r="AC105">
            <v>4032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4032</v>
          </cell>
          <cell r="AM105">
            <v>4032</v>
          </cell>
        </row>
        <row r="106">
          <cell r="B106" t="str">
            <v>64238900</v>
          </cell>
          <cell r="D106" t="str">
            <v>EY483885</v>
          </cell>
          <cell r="E106" t="str">
            <v>Milner Elizabeth (CM)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99</v>
          </cell>
          <cell r="L106">
            <v>0</v>
          </cell>
          <cell r="M106">
            <v>84</v>
          </cell>
          <cell r="N106">
            <v>183</v>
          </cell>
          <cell r="P106">
            <v>99</v>
          </cell>
          <cell r="Q106">
            <v>0</v>
          </cell>
          <cell r="R106">
            <v>84</v>
          </cell>
          <cell r="S106">
            <v>183</v>
          </cell>
          <cell r="U106">
            <v>0</v>
          </cell>
          <cell r="V106">
            <v>0</v>
          </cell>
          <cell r="W106" t="str">
            <v>0</v>
          </cell>
          <cell r="Y106">
            <v>768.6</v>
          </cell>
          <cell r="Z106">
            <v>0</v>
          </cell>
          <cell r="AA106">
            <v>0</v>
          </cell>
          <cell r="AB106">
            <v>4.2</v>
          </cell>
          <cell r="AC106">
            <v>768.6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768.6</v>
          </cell>
          <cell r="AM106">
            <v>768.6</v>
          </cell>
        </row>
        <row r="107">
          <cell r="B107" t="str">
            <v>44934700</v>
          </cell>
          <cell r="D107">
            <v>501014</v>
          </cell>
          <cell r="E107" t="str">
            <v>Moore Sharon</v>
          </cell>
          <cell r="F107">
            <v>429</v>
          </cell>
          <cell r="G107">
            <v>0</v>
          </cell>
          <cell r="H107">
            <v>363</v>
          </cell>
          <cell r="I107">
            <v>792</v>
          </cell>
          <cell r="K107">
            <v>130</v>
          </cell>
          <cell r="L107">
            <v>0</v>
          </cell>
          <cell r="M107">
            <v>110</v>
          </cell>
          <cell r="N107">
            <v>240</v>
          </cell>
          <cell r="P107">
            <v>559</v>
          </cell>
          <cell r="Q107">
            <v>0</v>
          </cell>
          <cell r="R107">
            <v>473</v>
          </cell>
          <cell r="S107">
            <v>1032</v>
          </cell>
          <cell r="U107">
            <v>0.5</v>
          </cell>
          <cell r="V107">
            <v>0</v>
          </cell>
          <cell r="W107">
            <v>0.63291139240506333</v>
          </cell>
          <cell r="Y107">
            <v>4334.3999999999996</v>
          </cell>
          <cell r="Z107">
            <v>0.25</v>
          </cell>
          <cell r="AA107">
            <v>254.7</v>
          </cell>
          <cell r="AB107">
            <v>4.45</v>
          </cell>
          <cell r="AC107">
            <v>4589.0999999999995</v>
          </cell>
          <cell r="AD107">
            <v>195</v>
          </cell>
          <cell r="AE107">
            <v>0</v>
          </cell>
          <cell r="AF107">
            <v>165</v>
          </cell>
          <cell r="AG107">
            <v>360</v>
          </cell>
          <cell r="AH107">
            <v>190.8</v>
          </cell>
          <cell r="AI107">
            <v>4779.8999999999996</v>
          </cell>
          <cell r="AM107">
            <v>4779.8999999999996</v>
          </cell>
        </row>
        <row r="108">
          <cell r="B108" t="str">
            <v>61627000</v>
          </cell>
          <cell r="E108" t="str">
            <v>Moulster Rebecca (CM)</v>
          </cell>
          <cell r="F108">
            <v>0</v>
          </cell>
          <cell r="G108">
            <v>120</v>
          </cell>
          <cell r="H108">
            <v>94</v>
          </cell>
          <cell r="I108">
            <v>214</v>
          </cell>
          <cell r="K108">
            <v>0</v>
          </cell>
          <cell r="L108">
            <v>120</v>
          </cell>
          <cell r="M108">
            <v>94</v>
          </cell>
          <cell r="N108">
            <v>214</v>
          </cell>
          <cell r="P108">
            <v>0</v>
          </cell>
          <cell r="Q108">
            <v>240</v>
          </cell>
          <cell r="R108">
            <v>188</v>
          </cell>
          <cell r="S108">
            <v>428</v>
          </cell>
          <cell r="U108">
            <v>0</v>
          </cell>
          <cell r="V108">
            <v>1</v>
          </cell>
          <cell r="W108" t="str">
            <v>0</v>
          </cell>
          <cell r="Y108">
            <v>1797.6</v>
          </cell>
          <cell r="Z108">
            <v>0.25</v>
          </cell>
          <cell r="AA108">
            <v>105.6</v>
          </cell>
          <cell r="AB108">
            <v>4.45</v>
          </cell>
          <cell r="AC108">
            <v>1903.1999999999998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1903.1999999999998</v>
          </cell>
          <cell r="AM108">
            <v>1903.1999999999998</v>
          </cell>
        </row>
        <row r="109">
          <cell r="B109" t="str">
            <v>58671500</v>
          </cell>
          <cell r="E109" t="str">
            <v>Morley Catherine (CM)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210</v>
          </cell>
          <cell r="M109">
            <v>165</v>
          </cell>
          <cell r="N109">
            <v>375</v>
          </cell>
          <cell r="P109">
            <v>0</v>
          </cell>
          <cell r="Q109">
            <v>210</v>
          </cell>
          <cell r="R109">
            <v>165</v>
          </cell>
          <cell r="S109">
            <v>375</v>
          </cell>
          <cell r="U109">
            <v>0</v>
          </cell>
          <cell r="V109">
            <v>0</v>
          </cell>
          <cell r="W109" t="str">
            <v>0</v>
          </cell>
          <cell r="Y109">
            <v>1575</v>
          </cell>
          <cell r="Z109">
            <v>0</v>
          </cell>
          <cell r="AA109">
            <v>0</v>
          </cell>
          <cell r="AB109">
            <v>4.2</v>
          </cell>
          <cell r="AC109">
            <v>1575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1575</v>
          </cell>
          <cell r="AM109">
            <v>1575</v>
          </cell>
        </row>
        <row r="110">
          <cell r="B110" t="str">
            <v>50527600</v>
          </cell>
          <cell r="D110" t="str">
            <v>300292</v>
          </cell>
          <cell r="E110" t="str">
            <v xml:space="preserve">Morris Wendy </v>
          </cell>
          <cell r="F110">
            <v>766</v>
          </cell>
          <cell r="G110">
            <v>373</v>
          </cell>
          <cell r="H110">
            <v>648</v>
          </cell>
          <cell r="I110">
            <v>1787</v>
          </cell>
          <cell r="K110">
            <v>819</v>
          </cell>
          <cell r="L110">
            <v>0</v>
          </cell>
          <cell r="M110">
            <v>693</v>
          </cell>
          <cell r="N110">
            <v>1512</v>
          </cell>
          <cell r="P110">
            <v>1585</v>
          </cell>
          <cell r="Q110">
            <v>373</v>
          </cell>
          <cell r="R110">
            <v>1341</v>
          </cell>
          <cell r="S110">
            <v>3299</v>
          </cell>
          <cell r="U110">
            <v>0</v>
          </cell>
          <cell r="V110">
            <v>0</v>
          </cell>
          <cell r="W110">
            <v>0</v>
          </cell>
          <cell r="Y110">
            <v>13855.8</v>
          </cell>
          <cell r="Z110">
            <v>0</v>
          </cell>
          <cell r="AA110">
            <v>0</v>
          </cell>
          <cell r="AB110">
            <v>4.2</v>
          </cell>
          <cell r="AC110">
            <v>13855.8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13855.8</v>
          </cell>
          <cell r="AM110">
            <v>13855.8</v>
          </cell>
        </row>
        <row r="111">
          <cell r="B111" t="str">
            <v>70286300</v>
          </cell>
          <cell r="D111" t="str">
            <v> EY102626</v>
          </cell>
          <cell r="E111" t="str">
            <v>Mortimer Leigh (CM)</v>
          </cell>
          <cell r="F111">
            <v>98</v>
          </cell>
          <cell r="G111">
            <v>53</v>
          </cell>
          <cell r="H111">
            <v>83</v>
          </cell>
          <cell r="I111">
            <v>234</v>
          </cell>
          <cell r="K111">
            <v>243</v>
          </cell>
          <cell r="L111">
            <v>65</v>
          </cell>
          <cell r="M111">
            <v>206</v>
          </cell>
          <cell r="N111">
            <v>514</v>
          </cell>
          <cell r="P111">
            <v>341</v>
          </cell>
          <cell r="Q111">
            <v>118</v>
          </cell>
          <cell r="R111">
            <v>289</v>
          </cell>
          <cell r="S111">
            <v>748</v>
          </cell>
          <cell r="U111">
            <v>0</v>
          </cell>
          <cell r="V111">
            <v>0</v>
          </cell>
          <cell r="W111">
            <v>0</v>
          </cell>
          <cell r="Y111">
            <v>3141.6</v>
          </cell>
          <cell r="Z111">
            <v>0</v>
          </cell>
          <cell r="AA111">
            <v>0</v>
          </cell>
          <cell r="AB111">
            <v>4.2</v>
          </cell>
          <cell r="AC111">
            <v>3141.6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3141.6</v>
          </cell>
          <cell r="AM111">
            <v>3141.6</v>
          </cell>
        </row>
        <row r="112">
          <cell r="B112" t="str">
            <v>70413400</v>
          </cell>
          <cell r="E112" t="str">
            <v>Mosley Kerry (CM)</v>
          </cell>
          <cell r="F112">
            <v>81</v>
          </cell>
          <cell r="G112">
            <v>0</v>
          </cell>
          <cell r="H112">
            <v>69</v>
          </cell>
          <cell r="I112">
            <v>150</v>
          </cell>
          <cell r="K112">
            <v>335</v>
          </cell>
          <cell r="L112">
            <v>218</v>
          </cell>
          <cell r="M112">
            <v>283</v>
          </cell>
          <cell r="N112">
            <v>836</v>
          </cell>
          <cell r="P112">
            <v>416</v>
          </cell>
          <cell r="Q112">
            <v>218</v>
          </cell>
          <cell r="R112">
            <v>352</v>
          </cell>
          <cell r="S112">
            <v>986</v>
          </cell>
          <cell r="U112">
            <v>0</v>
          </cell>
          <cell r="V112">
            <v>0</v>
          </cell>
          <cell r="W112" t="str">
            <v>0%</v>
          </cell>
          <cell r="Y112">
            <v>4141.2</v>
          </cell>
          <cell r="Z112">
            <v>0</v>
          </cell>
          <cell r="AA112">
            <v>0</v>
          </cell>
          <cell r="AB112">
            <v>4.2</v>
          </cell>
          <cell r="AC112">
            <v>4141.2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4141.2</v>
          </cell>
          <cell r="AM112">
            <v>4141.2</v>
          </cell>
        </row>
        <row r="113">
          <cell r="B113" t="str">
            <v>61529500</v>
          </cell>
          <cell r="D113" t="str">
            <v>EY433005</v>
          </cell>
          <cell r="E113" t="str">
            <v>Mounsey Rebecca</v>
          </cell>
          <cell r="F113">
            <v>78</v>
          </cell>
          <cell r="G113">
            <v>0</v>
          </cell>
          <cell r="H113">
            <v>66</v>
          </cell>
          <cell r="I113">
            <v>144</v>
          </cell>
          <cell r="K113">
            <v>501</v>
          </cell>
          <cell r="L113">
            <v>371</v>
          </cell>
          <cell r="M113">
            <v>424</v>
          </cell>
          <cell r="N113">
            <v>1296</v>
          </cell>
          <cell r="P113">
            <v>579</v>
          </cell>
          <cell r="Q113">
            <v>371</v>
          </cell>
          <cell r="R113">
            <v>490</v>
          </cell>
          <cell r="S113">
            <v>1440</v>
          </cell>
          <cell r="U113">
            <v>0</v>
          </cell>
          <cell r="V113">
            <v>0</v>
          </cell>
          <cell r="W113">
            <v>0</v>
          </cell>
          <cell r="Y113">
            <v>6048</v>
          </cell>
          <cell r="Z113">
            <v>0</v>
          </cell>
          <cell r="AA113">
            <v>0</v>
          </cell>
          <cell r="AB113">
            <v>4.2</v>
          </cell>
          <cell r="AC113">
            <v>6048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6048</v>
          </cell>
          <cell r="AM113">
            <v>6048</v>
          </cell>
        </row>
        <row r="114">
          <cell r="B114" t="str">
            <v>59554000</v>
          </cell>
          <cell r="D114" t="str">
            <v>EY468424</v>
          </cell>
          <cell r="E114" t="str">
            <v>Muttitt Paul</v>
          </cell>
          <cell r="F114">
            <v>1415</v>
          </cell>
          <cell r="G114">
            <v>0</v>
          </cell>
          <cell r="H114">
            <v>1197</v>
          </cell>
          <cell r="I114">
            <v>2612</v>
          </cell>
          <cell r="K114">
            <v>1155</v>
          </cell>
          <cell r="L114">
            <v>0</v>
          </cell>
          <cell r="M114">
            <v>977</v>
          </cell>
          <cell r="N114">
            <v>2132</v>
          </cell>
          <cell r="P114">
            <v>2570</v>
          </cell>
          <cell r="Q114">
            <v>0</v>
          </cell>
          <cell r="R114">
            <v>2174</v>
          </cell>
          <cell r="S114">
            <v>4744</v>
          </cell>
          <cell r="U114">
            <v>0</v>
          </cell>
          <cell r="V114">
            <v>0</v>
          </cell>
          <cell r="W114">
            <v>0</v>
          </cell>
          <cell r="Y114">
            <v>19924.8</v>
          </cell>
          <cell r="Z114">
            <v>0</v>
          </cell>
          <cell r="AA114">
            <v>0</v>
          </cell>
          <cell r="AB114">
            <v>4.2</v>
          </cell>
          <cell r="AC114">
            <v>19924.8</v>
          </cell>
          <cell r="AD114">
            <v>390</v>
          </cell>
          <cell r="AE114">
            <v>0</v>
          </cell>
          <cell r="AF114">
            <v>300</v>
          </cell>
          <cell r="AG114">
            <v>690</v>
          </cell>
          <cell r="AH114">
            <v>365.70000000000005</v>
          </cell>
          <cell r="AI114">
            <v>20290.5</v>
          </cell>
          <cell r="AM114">
            <v>20290.5</v>
          </cell>
        </row>
        <row r="115">
          <cell r="B115" t="str">
            <v>58646700</v>
          </cell>
          <cell r="D115" t="str">
            <v>EY264714</v>
          </cell>
          <cell r="E115" t="str">
            <v>Newton Vicki</v>
          </cell>
          <cell r="F115">
            <v>117</v>
          </cell>
          <cell r="G115">
            <v>0</v>
          </cell>
          <cell r="H115">
            <v>99</v>
          </cell>
          <cell r="I115">
            <v>216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117</v>
          </cell>
          <cell r="Q115">
            <v>0</v>
          </cell>
          <cell r="R115">
            <v>99</v>
          </cell>
          <cell r="S115">
            <v>216</v>
          </cell>
          <cell r="U115">
            <v>0</v>
          </cell>
          <cell r="V115">
            <v>0</v>
          </cell>
          <cell r="W115">
            <v>0</v>
          </cell>
          <cell r="Y115">
            <v>907.2</v>
          </cell>
          <cell r="Z115">
            <v>0</v>
          </cell>
          <cell r="AA115">
            <v>0</v>
          </cell>
          <cell r="AB115">
            <v>4.2</v>
          </cell>
          <cell r="AC115">
            <v>907.2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907.2</v>
          </cell>
          <cell r="AM115">
            <v>907.2</v>
          </cell>
        </row>
        <row r="116">
          <cell r="B116" t="str">
            <v>70030900</v>
          </cell>
          <cell r="D116" t="str">
            <v>EY336158</v>
          </cell>
          <cell r="E116" t="str">
            <v>Nichols Jill (CM)</v>
          </cell>
          <cell r="F116">
            <v>0</v>
          </cell>
          <cell r="G116">
            <v>42</v>
          </cell>
          <cell r="H116">
            <v>33</v>
          </cell>
          <cell r="I116">
            <v>75</v>
          </cell>
          <cell r="K116">
            <v>0</v>
          </cell>
          <cell r="L116">
            <v>168</v>
          </cell>
          <cell r="M116">
            <v>132</v>
          </cell>
          <cell r="N116">
            <v>300</v>
          </cell>
          <cell r="P116">
            <v>0</v>
          </cell>
          <cell r="Q116">
            <v>210</v>
          </cell>
          <cell r="R116">
            <v>165</v>
          </cell>
          <cell r="S116">
            <v>375</v>
          </cell>
          <cell r="U116">
            <v>0</v>
          </cell>
          <cell r="V116">
            <v>0</v>
          </cell>
          <cell r="W116" t="str">
            <v>0</v>
          </cell>
          <cell r="Y116">
            <v>1575</v>
          </cell>
          <cell r="Z116">
            <v>0</v>
          </cell>
          <cell r="AA116">
            <v>0</v>
          </cell>
          <cell r="AB116">
            <v>4.2</v>
          </cell>
          <cell r="AC116">
            <v>1575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1575</v>
          </cell>
          <cell r="AM116">
            <v>1575</v>
          </cell>
        </row>
        <row r="117">
          <cell r="B117" t="str">
            <v>70445200</v>
          </cell>
          <cell r="E117" t="str">
            <v>Ogle Marina (CM)</v>
          </cell>
          <cell r="F117">
            <v>195</v>
          </cell>
          <cell r="G117">
            <v>0</v>
          </cell>
          <cell r="H117">
            <v>165</v>
          </cell>
          <cell r="I117">
            <v>360</v>
          </cell>
          <cell r="K117">
            <v>59</v>
          </cell>
          <cell r="L117">
            <v>168</v>
          </cell>
          <cell r="M117">
            <v>50</v>
          </cell>
          <cell r="N117">
            <v>277</v>
          </cell>
          <cell r="P117">
            <v>254</v>
          </cell>
          <cell r="Q117">
            <v>168</v>
          </cell>
          <cell r="R117">
            <v>215</v>
          </cell>
          <cell r="S117">
            <v>637</v>
          </cell>
          <cell r="U117">
            <v>0</v>
          </cell>
          <cell r="V117">
            <v>0</v>
          </cell>
          <cell r="W117" t="str">
            <v>0%</v>
          </cell>
          <cell r="Y117">
            <v>2675.4</v>
          </cell>
          <cell r="Z117">
            <v>0</v>
          </cell>
          <cell r="AA117">
            <v>0</v>
          </cell>
          <cell r="AB117">
            <v>4.2</v>
          </cell>
          <cell r="AC117">
            <v>2675.4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2675.4</v>
          </cell>
          <cell r="AM117">
            <v>2675.4</v>
          </cell>
        </row>
        <row r="118">
          <cell r="B118" t="str">
            <v>59468700</v>
          </cell>
          <cell r="D118" t="str">
            <v>EY415396</v>
          </cell>
          <cell r="E118" t="str">
            <v>Parker April</v>
          </cell>
          <cell r="F118">
            <v>228</v>
          </cell>
          <cell r="G118">
            <v>0</v>
          </cell>
          <cell r="H118">
            <v>193</v>
          </cell>
          <cell r="I118">
            <v>421</v>
          </cell>
          <cell r="K118">
            <v>586</v>
          </cell>
          <cell r="L118">
            <v>0</v>
          </cell>
          <cell r="M118">
            <v>496</v>
          </cell>
          <cell r="N118">
            <v>1082</v>
          </cell>
          <cell r="P118">
            <v>814</v>
          </cell>
          <cell r="Q118">
            <v>0</v>
          </cell>
          <cell r="R118">
            <v>689</v>
          </cell>
          <cell r="S118">
            <v>1503</v>
          </cell>
          <cell r="U118">
            <v>1</v>
          </cell>
          <cell r="V118">
            <v>0</v>
          </cell>
          <cell r="W118">
            <v>0.5864661654135338</v>
          </cell>
          <cell r="Y118">
            <v>6312.6</v>
          </cell>
          <cell r="Z118">
            <v>0.36</v>
          </cell>
          <cell r="AA118">
            <v>535.95000000000005</v>
          </cell>
          <cell r="AB118">
            <v>4.5600000000000005</v>
          </cell>
          <cell r="AC118">
            <v>6848.55</v>
          </cell>
          <cell r="AD118">
            <v>228</v>
          </cell>
          <cell r="AE118">
            <v>0</v>
          </cell>
          <cell r="AF118">
            <v>0</v>
          </cell>
          <cell r="AG118">
            <v>228</v>
          </cell>
          <cell r="AH118">
            <v>120.84</v>
          </cell>
          <cell r="AI118">
            <v>6969.39</v>
          </cell>
          <cell r="AM118">
            <v>6969.39</v>
          </cell>
        </row>
        <row r="119">
          <cell r="B119" t="str">
            <v>59327900</v>
          </cell>
          <cell r="D119" t="str">
            <v>EY461880</v>
          </cell>
          <cell r="E119" t="str">
            <v>Parker Chloe  (CM)</v>
          </cell>
          <cell r="F119">
            <v>632</v>
          </cell>
          <cell r="G119">
            <v>0</v>
          </cell>
          <cell r="H119">
            <v>535</v>
          </cell>
          <cell r="I119">
            <v>1167</v>
          </cell>
          <cell r="K119">
            <v>632</v>
          </cell>
          <cell r="L119">
            <v>210</v>
          </cell>
          <cell r="M119">
            <v>535</v>
          </cell>
          <cell r="N119">
            <v>1377</v>
          </cell>
          <cell r="P119">
            <v>1264</v>
          </cell>
          <cell r="Q119">
            <v>210</v>
          </cell>
          <cell r="R119">
            <v>1070</v>
          </cell>
          <cell r="S119">
            <v>2544</v>
          </cell>
          <cell r="U119">
            <v>0.66666666666666663</v>
          </cell>
          <cell r="V119">
            <v>0</v>
          </cell>
          <cell r="W119">
            <v>0.51401869158878499</v>
          </cell>
          <cell r="Y119">
            <v>10684.8</v>
          </cell>
          <cell r="Z119">
            <v>0.24</v>
          </cell>
          <cell r="AA119">
            <v>612.77</v>
          </cell>
          <cell r="AB119">
            <v>4.4400000000000004</v>
          </cell>
          <cell r="AC119">
            <v>11297.57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11297.57</v>
          </cell>
          <cell r="AM119">
            <v>11297.57</v>
          </cell>
        </row>
        <row r="120">
          <cell r="B120" t="str">
            <v>55732300</v>
          </cell>
          <cell r="D120" t="str">
            <v>EY413793</v>
          </cell>
          <cell r="E120" t="str">
            <v>Parker Lisa (CM)</v>
          </cell>
          <cell r="F120">
            <v>195</v>
          </cell>
          <cell r="G120">
            <v>9</v>
          </cell>
          <cell r="H120">
            <v>165</v>
          </cell>
          <cell r="I120">
            <v>369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195</v>
          </cell>
          <cell r="Q120">
            <v>9</v>
          </cell>
          <cell r="R120">
            <v>165</v>
          </cell>
          <cell r="S120">
            <v>369</v>
          </cell>
          <cell r="U120">
            <v>0</v>
          </cell>
          <cell r="V120">
            <v>0</v>
          </cell>
          <cell r="W120">
            <v>0</v>
          </cell>
          <cell r="Y120">
            <v>1549.8</v>
          </cell>
          <cell r="Z120">
            <v>0</v>
          </cell>
          <cell r="AA120">
            <v>0</v>
          </cell>
          <cell r="AB120">
            <v>4.2</v>
          </cell>
          <cell r="AC120">
            <v>1549.8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1549.8</v>
          </cell>
          <cell r="AM120">
            <v>1549.8</v>
          </cell>
        </row>
        <row r="121">
          <cell r="B121" t="str">
            <v>61658800</v>
          </cell>
          <cell r="D121" t="str">
            <v>EY447594</v>
          </cell>
          <cell r="E121" t="str">
            <v>Pastorelli Foot Antonella (CM)</v>
          </cell>
          <cell r="F121">
            <v>189</v>
          </cell>
          <cell r="G121">
            <v>179</v>
          </cell>
          <cell r="H121">
            <v>160</v>
          </cell>
          <cell r="I121">
            <v>528</v>
          </cell>
          <cell r="K121">
            <v>189</v>
          </cell>
          <cell r="L121">
            <v>179</v>
          </cell>
          <cell r="M121">
            <v>160</v>
          </cell>
          <cell r="N121">
            <v>528</v>
          </cell>
          <cell r="P121">
            <v>378</v>
          </cell>
          <cell r="Q121">
            <v>358</v>
          </cell>
          <cell r="R121">
            <v>320</v>
          </cell>
          <cell r="S121">
            <v>1056</v>
          </cell>
          <cell r="U121">
            <v>0</v>
          </cell>
          <cell r="V121">
            <v>0</v>
          </cell>
          <cell r="W121">
            <v>0</v>
          </cell>
          <cell r="Y121">
            <v>4435.2</v>
          </cell>
          <cell r="Z121">
            <v>0</v>
          </cell>
          <cell r="AA121">
            <v>0</v>
          </cell>
          <cell r="AB121">
            <v>4.2</v>
          </cell>
          <cell r="AC121">
            <v>4435.2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4435.2</v>
          </cell>
          <cell r="AM121">
            <v>4435.2</v>
          </cell>
        </row>
        <row r="122">
          <cell r="B122" t="str">
            <v>53742900</v>
          </cell>
          <cell r="D122" t="str">
            <v>EY394197</v>
          </cell>
          <cell r="E122" t="str">
            <v>Petre Susan</v>
          </cell>
          <cell r="F122">
            <v>367</v>
          </cell>
          <cell r="G122">
            <v>227</v>
          </cell>
          <cell r="H122">
            <v>311</v>
          </cell>
          <cell r="I122">
            <v>905</v>
          </cell>
          <cell r="K122">
            <v>367</v>
          </cell>
          <cell r="L122">
            <v>228</v>
          </cell>
          <cell r="M122">
            <v>311</v>
          </cell>
          <cell r="N122">
            <v>906</v>
          </cell>
          <cell r="P122">
            <v>734</v>
          </cell>
          <cell r="Q122">
            <v>455</v>
          </cell>
          <cell r="R122">
            <v>622</v>
          </cell>
          <cell r="S122">
            <v>1811</v>
          </cell>
          <cell r="U122">
            <v>0</v>
          </cell>
          <cell r="V122">
            <v>0</v>
          </cell>
          <cell r="W122">
            <v>0</v>
          </cell>
          <cell r="Y122">
            <v>7606.2</v>
          </cell>
          <cell r="Z122">
            <v>0</v>
          </cell>
          <cell r="AA122">
            <v>0</v>
          </cell>
          <cell r="AB122">
            <v>4.2</v>
          </cell>
          <cell r="AC122">
            <v>7606.2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7606.2</v>
          </cell>
          <cell r="AM122">
            <v>7606.2</v>
          </cell>
        </row>
        <row r="123">
          <cell r="B123" t="str">
            <v>63469800</v>
          </cell>
          <cell r="D123" t="str">
            <v>EY395979</v>
          </cell>
          <cell r="E123" t="str">
            <v>Powell Karen (CM)</v>
          </cell>
          <cell r="F123">
            <v>0</v>
          </cell>
          <cell r="G123">
            <v>105</v>
          </cell>
          <cell r="H123">
            <v>83</v>
          </cell>
          <cell r="I123">
            <v>188</v>
          </cell>
          <cell r="K123">
            <v>676</v>
          </cell>
          <cell r="L123">
            <v>291</v>
          </cell>
          <cell r="M123">
            <v>572</v>
          </cell>
          <cell r="N123">
            <v>1539</v>
          </cell>
          <cell r="P123">
            <v>676</v>
          </cell>
          <cell r="Q123">
            <v>396</v>
          </cell>
          <cell r="R123">
            <v>655</v>
          </cell>
          <cell r="S123">
            <v>1727</v>
          </cell>
          <cell r="U123">
            <v>0</v>
          </cell>
          <cell r="V123">
            <v>1</v>
          </cell>
          <cell r="W123" t="str">
            <v>0%</v>
          </cell>
          <cell r="Y123">
            <v>7253.4</v>
          </cell>
          <cell r="Z123">
            <v>0.1</v>
          </cell>
          <cell r="AA123">
            <v>174.24</v>
          </cell>
          <cell r="AB123">
            <v>4.3</v>
          </cell>
          <cell r="AC123">
            <v>7427.6399999999994</v>
          </cell>
          <cell r="AD123">
            <v>0</v>
          </cell>
          <cell r="AE123">
            <v>105</v>
          </cell>
          <cell r="AF123">
            <v>0</v>
          </cell>
          <cell r="AG123">
            <v>105</v>
          </cell>
          <cell r="AH123">
            <v>55.650000000000006</v>
          </cell>
          <cell r="AI123">
            <v>7483.2899999999991</v>
          </cell>
          <cell r="AM123">
            <v>7483.2899999999991</v>
          </cell>
        </row>
        <row r="124">
          <cell r="B124" t="str">
            <v>56266600</v>
          </cell>
          <cell r="D124" t="str">
            <v>EY387201</v>
          </cell>
          <cell r="E124" t="str">
            <v>Preston Hilary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108</v>
          </cell>
          <cell r="L124">
            <v>84</v>
          </cell>
          <cell r="M124">
            <v>91</v>
          </cell>
          <cell r="N124">
            <v>283</v>
          </cell>
          <cell r="P124">
            <v>108</v>
          </cell>
          <cell r="Q124">
            <v>84</v>
          </cell>
          <cell r="R124">
            <v>91</v>
          </cell>
          <cell r="S124">
            <v>283</v>
          </cell>
          <cell r="U124">
            <v>0</v>
          </cell>
          <cell r="V124">
            <v>0</v>
          </cell>
          <cell r="W124" t="str">
            <v>0</v>
          </cell>
          <cell r="Y124">
            <v>1188.5999999999999</v>
          </cell>
          <cell r="Z124">
            <v>0</v>
          </cell>
          <cell r="AA124">
            <v>0</v>
          </cell>
          <cell r="AB124">
            <v>4.2</v>
          </cell>
          <cell r="AC124">
            <v>1188.5999999999999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1188.5999999999999</v>
          </cell>
          <cell r="AM124">
            <v>1188.5999999999999</v>
          </cell>
        </row>
        <row r="125">
          <cell r="B125" t="str">
            <v>54041900</v>
          </cell>
          <cell r="D125" t="str">
            <v>300203</v>
          </cell>
          <cell r="E125" t="str">
            <v xml:space="preserve">Quince Frances </v>
          </cell>
          <cell r="F125">
            <v>241</v>
          </cell>
          <cell r="G125">
            <v>44</v>
          </cell>
          <cell r="H125">
            <v>204</v>
          </cell>
          <cell r="I125">
            <v>489</v>
          </cell>
          <cell r="K125">
            <v>241</v>
          </cell>
          <cell r="L125">
            <v>44</v>
          </cell>
          <cell r="M125">
            <v>204</v>
          </cell>
          <cell r="N125">
            <v>489</v>
          </cell>
          <cell r="P125">
            <v>482</v>
          </cell>
          <cell r="Q125">
            <v>88</v>
          </cell>
          <cell r="R125">
            <v>408</v>
          </cell>
          <cell r="S125">
            <v>978</v>
          </cell>
          <cell r="U125">
            <v>0</v>
          </cell>
          <cell r="V125">
            <v>0</v>
          </cell>
          <cell r="W125">
            <v>0</v>
          </cell>
          <cell r="Y125">
            <v>4107.6000000000004</v>
          </cell>
          <cell r="Z125">
            <v>0</v>
          </cell>
          <cell r="AA125">
            <v>0</v>
          </cell>
          <cell r="AB125">
            <v>4.2</v>
          </cell>
          <cell r="AC125">
            <v>4107.6000000000004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4107.6000000000004</v>
          </cell>
          <cell r="AM125">
            <v>4107.6000000000004</v>
          </cell>
        </row>
        <row r="126">
          <cell r="B126" t="str">
            <v>56266700</v>
          </cell>
          <cell r="D126">
            <v>300531</v>
          </cell>
          <cell r="E126" t="str">
            <v>Quinn Cynthia</v>
          </cell>
          <cell r="F126">
            <v>586</v>
          </cell>
          <cell r="G126">
            <v>249</v>
          </cell>
          <cell r="H126">
            <v>496</v>
          </cell>
          <cell r="I126">
            <v>1331</v>
          </cell>
          <cell r="K126">
            <v>537</v>
          </cell>
          <cell r="L126">
            <v>560</v>
          </cell>
          <cell r="M126">
            <v>454</v>
          </cell>
          <cell r="N126">
            <v>1551</v>
          </cell>
          <cell r="P126">
            <v>1123</v>
          </cell>
          <cell r="Q126">
            <v>809</v>
          </cell>
          <cell r="R126">
            <v>950</v>
          </cell>
          <cell r="S126">
            <v>2882</v>
          </cell>
          <cell r="U126">
            <v>0.66666666666666663</v>
          </cell>
          <cell r="V126">
            <v>1</v>
          </cell>
          <cell r="W126">
            <v>0</v>
          </cell>
          <cell r="Y126">
            <v>12104.4</v>
          </cell>
          <cell r="Z126">
            <v>0.24</v>
          </cell>
          <cell r="AA126">
            <v>685.37</v>
          </cell>
          <cell r="AB126">
            <v>4.4400000000000004</v>
          </cell>
          <cell r="AC126">
            <v>12789.77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12789.77</v>
          </cell>
          <cell r="AM126">
            <v>12789.77</v>
          </cell>
        </row>
        <row r="127">
          <cell r="B127" t="str">
            <v>54097000</v>
          </cell>
          <cell r="D127">
            <v>300437</v>
          </cell>
          <cell r="E127" t="str">
            <v>Reaney Karen</v>
          </cell>
          <cell r="F127">
            <v>195</v>
          </cell>
          <cell r="G127">
            <v>0</v>
          </cell>
          <cell r="H127">
            <v>165</v>
          </cell>
          <cell r="I127">
            <v>360</v>
          </cell>
          <cell r="K127">
            <v>195</v>
          </cell>
          <cell r="L127">
            <v>0</v>
          </cell>
          <cell r="M127">
            <v>165</v>
          </cell>
          <cell r="N127">
            <v>360</v>
          </cell>
          <cell r="P127">
            <v>390</v>
          </cell>
          <cell r="Q127">
            <v>0</v>
          </cell>
          <cell r="R127">
            <v>330</v>
          </cell>
          <cell r="S127">
            <v>720</v>
          </cell>
          <cell r="U127">
            <v>0</v>
          </cell>
          <cell r="V127">
            <v>0</v>
          </cell>
          <cell r="W127">
            <v>0</v>
          </cell>
          <cell r="Y127">
            <v>3024</v>
          </cell>
          <cell r="Z127">
            <v>0</v>
          </cell>
          <cell r="AA127">
            <v>0</v>
          </cell>
          <cell r="AB127">
            <v>4.2</v>
          </cell>
          <cell r="AC127">
            <v>3024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3024</v>
          </cell>
          <cell r="AM127">
            <v>3024</v>
          </cell>
        </row>
        <row r="128">
          <cell r="B128" t="str">
            <v>70454000</v>
          </cell>
          <cell r="E128" t="str">
            <v>Renshaw Yvonne(CM)</v>
          </cell>
          <cell r="F128">
            <v>13</v>
          </cell>
          <cell r="G128">
            <v>32</v>
          </cell>
          <cell r="H128">
            <v>11</v>
          </cell>
          <cell r="I128">
            <v>56</v>
          </cell>
          <cell r="K128">
            <v>78</v>
          </cell>
          <cell r="L128">
            <v>116</v>
          </cell>
          <cell r="M128">
            <v>66</v>
          </cell>
          <cell r="N128">
            <v>260</v>
          </cell>
          <cell r="P128">
            <v>91</v>
          </cell>
          <cell r="Q128">
            <v>148</v>
          </cell>
          <cell r="R128">
            <v>77</v>
          </cell>
          <cell r="S128">
            <v>316</v>
          </cell>
          <cell r="U128">
            <v>0</v>
          </cell>
          <cell r="V128">
            <v>0</v>
          </cell>
          <cell r="W128">
            <v>0</v>
          </cell>
          <cell r="Y128">
            <v>1327.2</v>
          </cell>
          <cell r="Z128">
            <v>0</v>
          </cell>
          <cell r="AA128">
            <v>0</v>
          </cell>
          <cell r="AB128">
            <v>4.2</v>
          </cell>
          <cell r="AC128">
            <v>1327.2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1327.2</v>
          </cell>
          <cell r="AM128">
            <v>1327.2</v>
          </cell>
        </row>
        <row r="129">
          <cell r="B129" t="str">
            <v>64077100</v>
          </cell>
          <cell r="D129" t="str">
            <v>EY481685</v>
          </cell>
          <cell r="E129" t="str">
            <v>Revill Julia (CM)</v>
          </cell>
          <cell r="F129">
            <v>39</v>
          </cell>
          <cell r="G129">
            <v>18</v>
          </cell>
          <cell r="H129">
            <v>33</v>
          </cell>
          <cell r="I129">
            <v>90</v>
          </cell>
          <cell r="K129">
            <v>65</v>
          </cell>
          <cell r="L129">
            <v>90</v>
          </cell>
          <cell r="M129">
            <v>55</v>
          </cell>
          <cell r="N129">
            <v>210</v>
          </cell>
          <cell r="P129">
            <v>104</v>
          </cell>
          <cell r="Q129">
            <v>108</v>
          </cell>
          <cell r="R129">
            <v>88</v>
          </cell>
          <cell r="S129">
            <v>300</v>
          </cell>
          <cell r="U129">
            <v>0</v>
          </cell>
          <cell r="V129">
            <v>0</v>
          </cell>
          <cell r="W129">
            <v>0</v>
          </cell>
          <cell r="Y129">
            <v>1260</v>
          </cell>
          <cell r="Z129">
            <v>0</v>
          </cell>
          <cell r="AA129">
            <v>0</v>
          </cell>
          <cell r="AB129">
            <v>4.2</v>
          </cell>
          <cell r="AC129">
            <v>1260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1260</v>
          </cell>
          <cell r="AM129">
            <v>1260</v>
          </cell>
        </row>
        <row r="130">
          <cell r="B130" t="str">
            <v>70059200</v>
          </cell>
          <cell r="D130" t="str">
            <v>EY550392</v>
          </cell>
          <cell r="E130" t="str">
            <v>Rhodes Tracey (CM)</v>
          </cell>
          <cell r="F130">
            <v>663</v>
          </cell>
          <cell r="G130">
            <v>0</v>
          </cell>
          <cell r="H130">
            <v>561</v>
          </cell>
          <cell r="I130">
            <v>1224</v>
          </cell>
          <cell r="K130">
            <v>312</v>
          </cell>
          <cell r="L130">
            <v>280</v>
          </cell>
          <cell r="M130">
            <v>264</v>
          </cell>
          <cell r="N130">
            <v>856</v>
          </cell>
          <cell r="P130">
            <v>975</v>
          </cell>
          <cell r="Q130">
            <v>280</v>
          </cell>
          <cell r="R130">
            <v>825</v>
          </cell>
          <cell r="S130">
            <v>2080</v>
          </cell>
          <cell r="U130">
            <v>0</v>
          </cell>
          <cell r="V130">
            <v>0</v>
          </cell>
          <cell r="W130" t="str">
            <v>0</v>
          </cell>
          <cell r="Y130">
            <v>8736</v>
          </cell>
          <cell r="Z130">
            <v>0</v>
          </cell>
          <cell r="AA130">
            <v>0</v>
          </cell>
          <cell r="AB130">
            <v>4.2</v>
          </cell>
          <cell r="AC130">
            <v>8736</v>
          </cell>
          <cell r="AD130">
            <v>117</v>
          </cell>
          <cell r="AE130">
            <v>0</v>
          </cell>
          <cell r="AF130">
            <v>0</v>
          </cell>
          <cell r="AG130">
            <v>117</v>
          </cell>
          <cell r="AH130">
            <v>62.010000000000005</v>
          </cell>
          <cell r="AI130">
            <v>8798.01</v>
          </cell>
          <cell r="AM130">
            <v>8798.01</v>
          </cell>
        </row>
        <row r="131">
          <cell r="B131" t="str">
            <v>58093200</v>
          </cell>
          <cell r="D131" t="str">
            <v>EY447562</v>
          </cell>
          <cell r="E131" t="str">
            <v>Richardson Helen Rachel</v>
          </cell>
          <cell r="F131">
            <v>575</v>
          </cell>
          <cell r="G131">
            <v>546</v>
          </cell>
          <cell r="H131">
            <v>487</v>
          </cell>
          <cell r="I131">
            <v>1608</v>
          </cell>
          <cell r="K131">
            <v>341</v>
          </cell>
          <cell r="L131">
            <v>294</v>
          </cell>
          <cell r="M131">
            <v>289</v>
          </cell>
          <cell r="N131">
            <v>924</v>
          </cell>
          <cell r="P131">
            <v>916</v>
          </cell>
          <cell r="Q131">
            <v>840</v>
          </cell>
          <cell r="R131">
            <v>776</v>
          </cell>
          <cell r="S131">
            <v>2532</v>
          </cell>
          <cell r="U131">
            <v>0</v>
          </cell>
          <cell r="V131">
            <v>0</v>
          </cell>
          <cell r="W131">
            <v>0</v>
          </cell>
          <cell r="Y131">
            <v>10634.4</v>
          </cell>
          <cell r="Z131">
            <v>0</v>
          </cell>
          <cell r="AA131">
            <v>0</v>
          </cell>
          <cell r="AB131">
            <v>4.2</v>
          </cell>
          <cell r="AC131">
            <v>10634.4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10634.4</v>
          </cell>
          <cell r="AM131">
            <v>10634.4</v>
          </cell>
        </row>
        <row r="132">
          <cell r="B132" t="str">
            <v>70053000</v>
          </cell>
          <cell r="D132" t="str">
            <v>EY549978</v>
          </cell>
          <cell r="E132" t="str">
            <v>Rigby Michelle(CM)</v>
          </cell>
          <cell r="F132">
            <v>192</v>
          </cell>
          <cell r="G132">
            <v>0</v>
          </cell>
          <cell r="H132">
            <v>162</v>
          </cell>
          <cell r="I132">
            <v>354</v>
          </cell>
          <cell r="K132">
            <v>323</v>
          </cell>
          <cell r="L132">
            <v>0</v>
          </cell>
          <cell r="M132">
            <v>273</v>
          </cell>
          <cell r="N132">
            <v>596</v>
          </cell>
          <cell r="P132">
            <v>515</v>
          </cell>
          <cell r="Q132">
            <v>0</v>
          </cell>
          <cell r="R132">
            <v>435</v>
          </cell>
          <cell r="S132">
            <v>950</v>
          </cell>
          <cell r="U132">
            <v>0</v>
          </cell>
          <cell r="V132">
            <v>0</v>
          </cell>
          <cell r="W132">
            <v>0</v>
          </cell>
          <cell r="Y132">
            <v>3990</v>
          </cell>
          <cell r="Z132">
            <v>0</v>
          </cell>
          <cell r="AA132">
            <v>0</v>
          </cell>
          <cell r="AB132">
            <v>4.2</v>
          </cell>
          <cell r="AC132">
            <v>3990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3990</v>
          </cell>
          <cell r="AM132">
            <v>3990</v>
          </cell>
        </row>
        <row r="133">
          <cell r="B133" t="str">
            <v>56504200</v>
          </cell>
          <cell r="D133" t="str">
            <v>EY387104</v>
          </cell>
          <cell r="E133" t="str">
            <v>Robinson Louise (CM)</v>
          </cell>
          <cell r="F133">
            <v>195</v>
          </cell>
          <cell r="G133">
            <v>0</v>
          </cell>
          <cell r="H133">
            <v>165</v>
          </cell>
          <cell r="I133">
            <v>360</v>
          </cell>
          <cell r="K133">
            <v>390</v>
          </cell>
          <cell r="L133">
            <v>210</v>
          </cell>
          <cell r="M133">
            <v>330</v>
          </cell>
          <cell r="N133">
            <v>930</v>
          </cell>
          <cell r="P133">
            <v>585</v>
          </cell>
          <cell r="Q133">
            <v>210</v>
          </cell>
          <cell r="R133">
            <v>495</v>
          </cell>
          <cell r="S133">
            <v>1290</v>
          </cell>
          <cell r="U133">
            <v>0</v>
          </cell>
          <cell r="V133">
            <v>0</v>
          </cell>
          <cell r="W133">
            <v>0</v>
          </cell>
          <cell r="Y133">
            <v>5418</v>
          </cell>
          <cell r="Z133">
            <v>0</v>
          </cell>
          <cell r="AA133">
            <v>0</v>
          </cell>
          <cell r="AB133">
            <v>4.2</v>
          </cell>
          <cell r="AC133">
            <v>5418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5418</v>
          </cell>
          <cell r="AM133">
            <v>5418</v>
          </cell>
        </row>
        <row r="134">
          <cell r="B134" t="str">
            <v>70290300</v>
          </cell>
          <cell r="D134" t="str">
            <v>EY269134</v>
          </cell>
          <cell r="E134" t="str">
            <v>Ross Jacqueline (CM)</v>
          </cell>
          <cell r="F134">
            <v>0</v>
          </cell>
          <cell r="G134">
            <v>126</v>
          </cell>
          <cell r="H134">
            <v>99</v>
          </cell>
          <cell r="I134">
            <v>225</v>
          </cell>
          <cell r="K134">
            <v>195</v>
          </cell>
          <cell r="L134">
            <v>0</v>
          </cell>
          <cell r="M134">
            <v>165</v>
          </cell>
          <cell r="N134">
            <v>360</v>
          </cell>
          <cell r="P134">
            <v>195</v>
          </cell>
          <cell r="Q134">
            <v>126</v>
          </cell>
          <cell r="R134">
            <v>264</v>
          </cell>
          <cell r="S134">
            <v>585</v>
          </cell>
          <cell r="U134">
            <v>0</v>
          </cell>
          <cell r="V134">
            <v>0</v>
          </cell>
          <cell r="W134" t="str">
            <v>0</v>
          </cell>
          <cell r="Y134">
            <v>2457</v>
          </cell>
          <cell r="Z134">
            <v>0</v>
          </cell>
          <cell r="AA134">
            <v>0</v>
          </cell>
          <cell r="AB134">
            <v>4.2</v>
          </cell>
          <cell r="AC134">
            <v>2457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2457</v>
          </cell>
          <cell r="AM134">
            <v>2457</v>
          </cell>
        </row>
        <row r="135">
          <cell r="B135" t="str">
            <v>64769000</v>
          </cell>
          <cell r="D135" t="str">
            <v>EY546304</v>
          </cell>
          <cell r="E135" t="str">
            <v>Ross Olivia (CM)</v>
          </cell>
          <cell r="F135">
            <v>241</v>
          </cell>
          <cell r="G135">
            <v>186</v>
          </cell>
          <cell r="H135">
            <v>204</v>
          </cell>
          <cell r="I135">
            <v>631</v>
          </cell>
          <cell r="K135">
            <v>584</v>
          </cell>
          <cell r="L135">
            <v>606</v>
          </cell>
          <cell r="M135">
            <v>494</v>
          </cell>
          <cell r="N135">
            <v>1684</v>
          </cell>
          <cell r="P135">
            <v>825</v>
          </cell>
          <cell r="Q135">
            <v>792</v>
          </cell>
          <cell r="R135">
            <v>698</v>
          </cell>
          <cell r="S135">
            <v>2315</v>
          </cell>
          <cell r="U135">
            <v>1</v>
          </cell>
          <cell r="V135">
            <v>1</v>
          </cell>
          <cell r="W135">
            <v>1</v>
          </cell>
          <cell r="Y135">
            <v>9723</v>
          </cell>
          <cell r="Z135">
            <v>0.44</v>
          </cell>
          <cell r="AA135">
            <v>1018.6</v>
          </cell>
          <cell r="AB135">
            <v>4.6400000000000006</v>
          </cell>
          <cell r="AC135">
            <v>10741.6</v>
          </cell>
          <cell r="AD135">
            <v>0</v>
          </cell>
          <cell r="AE135">
            <v>186.32</v>
          </cell>
          <cell r="AF135">
            <v>0</v>
          </cell>
          <cell r="AG135">
            <v>186.32</v>
          </cell>
          <cell r="AH135">
            <v>98.749600000000001</v>
          </cell>
          <cell r="AI135">
            <v>10840.3496</v>
          </cell>
          <cell r="AM135">
            <v>10840.3496</v>
          </cell>
        </row>
        <row r="136">
          <cell r="B136" t="str">
            <v>62796100</v>
          </cell>
          <cell r="D136" t="str">
            <v>EY390894</v>
          </cell>
          <cell r="E136" t="str">
            <v>Ruddiforth Helen (HELENS CHILDMINDING SERVICES)</v>
          </cell>
          <cell r="F136">
            <v>163</v>
          </cell>
          <cell r="G136">
            <v>0</v>
          </cell>
          <cell r="H136">
            <v>138</v>
          </cell>
          <cell r="I136">
            <v>301</v>
          </cell>
          <cell r="K136">
            <v>137</v>
          </cell>
          <cell r="L136">
            <v>147</v>
          </cell>
          <cell r="M136">
            <v>116</v>
          </cell>
          <cell r="N136">
            <v>400</v>
          </cell>
          <cell r="P136">
            <v>300</v>
          </cell>
          <cell r="Q136">
            <v>147</v>
          </cell>
          <cell r="R136">
            <v>254</v>
          </cell>
          <cell r="S136">
            <v>701</v>
          </cell>
          <cell r="U136">
            <v>0</v>
          </cell>
          <cell r="V136">
            <v>0</v>
          </cell>
          <cell r="W136">
            <v>0</v>
          </cell>
          <cell r="Y136">
            <v>2944.2</v>
          </cell>
          <cell r="Z136">
            <v>0</v>
          </cell>
          <cell r="AA136">
            <v>0</v>
          </cell>
          <cell r="AB136">
            <v>4.2</v>
          </cell>
          <cell r="AC136">
            <v>2944.2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2944.2</v>
          </cell>
          <cell r="AM136">
            <v>2944.2</v>
          </cell>
        </row>
        <row r="137">
          <cell r="B137" t="str">
            <v>55063800</v>
          </cell>
          <cell r="D137" t="str">
            <v>EY367045</v>
          </cell>
          <cell r="E137" t="str">
            <v>Ryalls Jayne</v>
          </cell>
          <cell r="F137">
            <v>273</v>
          </cell>
          <cell r="G137">
            <v>210</v>
          </cell>
          <cell r="H137">
            <v>231</v>
          </cell>
          <cell r="I137">
            <v>714</v>
          </cell>
          <cell r="K137">
            <v>380</v>
          </cell>
          <cell r="L137">
            <v>50</v>
          </cell>
          <cell r="M137">
            <v>322</v>
          </cell>
          <cell r="N137">
            <v>752</v>
          </cell>
          <cell r="P137">
            <v>653</v>
          </cell>
          <cell r="Q137">
            <v>260</v>
          </cell>
          <cell r="R137">
            <v>553</v>
          </cell>
          <cell r="S137">
            <v>1466</v>
          </cell>
          <cell r="U137">
            <v>0</v>
          </cell>
          <cell r="V137">
            <v>0</v>
          </cell>
          <cell r="W137">
            <v>0</v>
          </cell>
          <cell r="Y137">
            <v>6157.2</v>
          </cell>
          <cell r="Z137">
            <v>0</v>
          </cell>
          <cell r="AA137">
            <v>0</v>
          </cell>
          <cell r="AB137">
            <v>4.2</v>
          </cell>
          <cell r="AC137">
            <v>6157.2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6157.2</v>
          </cell>
          <cell r="AM137">
            <v>6157.2</v>
          </cell>
        </row>
        <row r="138">
          <cell r="B138" t="str">
            <v>70358900</v>
          </cell>
          <cell r="E138" t="str">
            <v>Scahill Joseph (CM)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190</v>
          </cell>
          <cell r="L138">
            <v>272</v>
          </cell>
          <cell r="M138">
            <v>161</v>
          </cell>
          <cell r="N138">
            <v>623</v>
          </cell>
          <cell r="P138">
            <v>190</v>
          </cell>
          <cell r="Q138">
            <v>272</v>
          </cell>
          <cell r="R138">
            <v>161</v>
          </cell>
          <cell r="S138">
            <v>623</v>
          </cell>
          <cell r="U138">
            <v>0</v>
          </cell>
          <cell r="V138">
            <v>0</v>
          </cell>
          <cell r="W138" t="str">
            <v>0</v>
          </cell>
          <cell r="Y138">
            <v>2616.6</v>
          </cell>
          <cell r="Z138">
            <v>0</v>
          </cell>
          <cell r="AA138">
            <v>0</v>
          </cell>
          <cell r="AB138">
            <v>4.2</v>
          </cell>
          <cell r="AC138">
            <v>2616.6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2616.6</v>
          </cell>
          <cell r="AM138">
            <v>2616.6</v>
          </cell>
        </row>
        <row r="139">
          <cell r="B139" t="str">
            <v>59615800</v>
          </cell>
          <cell r="D139" t="str">
            <v>300475</v>
          </cell>
          <cell r="E139" t="str">
            <v>Semple Susan</v>
          </cell>
          <cell r="F139">
            <v>286</v>
          </cell>
          <cell r="G139">
            <v>126</v>
          </cell>
          <cell r="H139">
            <v>242</v>
          </cell>
          <cell r="I139">
            <v>654</v>
          </cell>
          <cell r="K139">
            <v>840</v>
          </cell>
          <cell r="L139">
            <v>142</v>
          </cell>
          <cell r="M139">
            <v>711</v>
          </cell>
          <cell r="N139">
            <v>1693</v>
          </cell>
          <cell r="P139">
            <v>1126</v>
          </cell>
          <cell r="Q139">
            <v>268</v>
          </cell>
          <cell r="R139">
            <v>953</v>
          </cell>
          <cell r="S139">
            <v>2347</v>
          </cell>
          <cell r="U139">
            <v>0</v>
          </cell>
          <cell r="V139">
            <v>0</v>
          </cell>
          <cell r="W139">
            <v>0</v>
          </cell>
          <cell r="Y139">
            <v>9857.4</v>
          </cell>
          <cell r="Z139">
            <v>0</v>
          </cell>
          <cell r="AA139">
            <v>0</v>
          </cell>
          <cell r="AB139">
            <v>4.2</v>
          </cell>
          <cell r="AC139">
            <v>9857.4</v>
          </cell>
          <cell r="AD139">
            <v>78</v>
          </cell>
          <cell r="AE139">
            <v>0</v>
          </cell>
          <cell r="AF139">
            <v>0</v>
          </cell>
          <cell r="AG139">
            <v>78</v>
          </cell>
          <cell r="AH139">
            <v>41.34</v>
          </cell>
          <cell r="AI139">
            <v>9898.74</v>
          </cell>
          <cell r="AM139">
            <v>9898.74</v>
          </cell>
        </row>
        <row r="140">
          <cell r="B140" t="str">
            <v>70291300</v>
          </cell>
          <cell r="D140">
            <v>300301</v>
          </cell>
          <cell r="E140" t="str">
            <v>Sharpley Diane (CM)</v>
          </cell>
          <cell r="F140">
            <v>305</v>
          </cell>
          <cell r="G140">
            <v>0</v>
          </cell>
          <cell r="H140">
            <v>258</v>
          </cell>
          <cell r="I140">
            <v>563</v>
          </cell>
          <cell r="K140">
            <v>39</v>
          </cell>
          <cell r="L140">
            <v>210</v>
          </cell>
          <cell r="M140">
            <v>33</v>
          </cell>
          <cell r="N140">
            <v>282</v>
          </cell>
          <cell r="P140">
            <v>344</v>
          </cell>
          <cell r="Q140">
            <v>210</v>
          </cell>
          <cell r="R140">
            <v>291</v>
          </cell>
          <cell r="S140">
            <v>845</v>
          </cell>
          <cell r="U140">
            <v>0.5</v>
          </cell>
          <cell r="V140">
            <v>0</v>
          </cell>
          <cell r="W140">
            <v>1</v>
          </cell>
          <cell r="Y140">
            <v>3549</v>
          </cell>
          <cell r="Z140">
            <v>0.24</v>
          </cell>
          <cell r="AA140">
            <v>203.72</v>
          </cell>
          <cell r="AB140">
            <v>4.4400000000000004</v>
          </cell>
          <cell r="AC140">
            <v>3752.72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3752.72</v>
          </cell>
          <cell r="AM140">
            <v>3752.72</v>
          </cell>
        </row>
        <row r="141">
          <cell r="B141" t="str">
            <v>62154300</v>
          </cell>
          <cell r="D141" t="str">
            <v>EY298418</v>
          </cell>
          <cell r="E141" t="str">
            <v xml:space="preserve">Shaw Jacqueline (CM) 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724</v>
          </cell>
          <cell r="L141">
            <v>154</v>
          </cell>
          <cell r="M141">
            <v>613</v>
          </cell>
          <cell r="N141">
            <v>1491</v>
          </cell>
          <cell r="P141">
            <v>724</v>
          </cell>
          <cell r="Q141">
            <v>154</v>
          </cell>
          <cell r="R141">
            <v>613</v>
          </cell>
          <cell r="S141">
            <v>1491</v>
          </cell>
          <cell r="U141">
            <v>0</v>
          </cell>
          <cell r="V141">
            <v>0</v>
          </cell>
          <cell r="W141" t="str">
            <v>0%</v>
          </cell>
          <cell r="Y141">
            <v>6262.2</v>
          </cell>
          <cell r="Z141">
            <v>0</v>
          </cell>
          <cell r="AA141">
            <v>0</v>
          </cell>
          <cell r="AB141">
            <v>4.2</v>
          </cell>
          <cell r="AC141">
            <v>6262.2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6262.2</v>
          </cell>
          <cell r="AM141">
            <v>6262.2</v>
          </cell>
        </row>
        <row r="142">
          <cell r="B142" t="str">
            <v>70142800</v>
          </cell>
          <cell r="D142" t="str">
            <v>EY375524</v>
          </cell>
          <cell r="E142" t="str">
            <v>Shaw Toni (CM)</v>
          </cell>
          <cell r="F142">
            <v>72</v>
          </cell>
          <cell r="G142">
            <v>77</v>
          </cell>
          <cell r="H142">
            <v>61</v>
          </cell>
          <cell r="I142">
            <v>210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P142">
            <v>72</v>
          </cell>
          <cell r="Q142">
            <v>77</v>
          </cell>
          <cell r="R142">
            <v>61</v>
          </cell>
          <cell r="S142">
            <v>210</v>
          </cell>
          <cell r="U142">
            <v>1</v>
          </cell>
          <cell r="V142">
            <v>1</v>
          </cell>
          <cell r="W142">
            <v>1</v>
          </cell>
          <cell r="Y142">
            <v>882</v>
          </cell>
          <cell r="Z142">
            <v>0.44</v>
          </cell>
          <cell r="AA142">
            <v>92.4</v>
          </cell>
          <cell r="AB142">
            <v>4.6400000000000006</v>
          </cell>
          <cell r="AC142">
            <v>974.4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974.4</v>
          </cell>
          <cell r="AM142">
            <v>974.4</v>
          </cell>
        </row>
        <row r="143">
          <cell r="B143" t="str">
            <v>55531500</v>
          </cell>
          <cell r="D143" t="str">
            <v>EY420487</v>
          </cell>
          <cell r="E143" t="str">
            <v>Shaw-Marshall Helen (CM)</v>
          </cell>
          <cell r="F143">
            <v>507</v>
          </cell>
          <cell r="G143">
            <v>133</v>
          </cell>
          <cell r="H143">
            <v>429</v>
          </cell>
          <cell r="I143">
            <v>1069</v>
          </cell>
          <cell r="K143">
            <v>65</v>
          </cell>
          <cell r="L143">
            <v>0</v>
          </cell>
          <cell r="M143">
            <v>55</v>
          </cell>
          <cell r="N143">
            <v>120</v>
          </cell>
          <cell r="P143">
            <v>572</v>
          </cell>
          <cell r="Q143">
            <v>133</v>
          </cell>
          <cell r="R143">
            <v>484</v>
          </cell>
          <cell r="S143">
            <v>1189</v>
          </cell>
          <cell r="U143">
            <v>0</v>
          </cell>
          <cell r="V143">
            <v>0</v>
          </cell>
          <cell r="W143">
            <v>0</v>
          </cell>
          <cell r="Y143">
            <v>4993.8</v>
          </cell>
          <cell r="Z143">
            <v>0</v>
          </cell>
          <cell r="AA143">
            <v>0</v>
          </cell>
          <cell r="AB143">
            <v>4.2</v>
          </cell>
          <cell r="AC143">
            <v>4993.8</v>
          </cell>
          <cell r="AD143">
            <v>195</v>
          </cell>
          <cell r="AE143">
            <v>0</v>
          </cell>
          <cell r="AF143">
            <v>165</v>
          </cell>
          <cell r="AG143">
            <v>360</v>
          </cell>
          <cell r="AH143">
            <v>190.8</v>
          </cell>
          <cell r="AI143">
            <v>5184.6000000000004</v>
          </cell>
          <cell r="AM143">
            <v>5184.6000000000004</v>
          </cell>
        </row>
        <row r="144">
          <cell r="B144" t="str">
            <v>63827600</v>
          </cell>
          <cell r="E144" t="str">
            <v>Sier Deborah (CM)</v>
          </cell>
          <cell r="F144">
            <v>195</v>
          </cell>
          <cell r="G144">
            <v>210</v>
          </cell>
          <cell r="H144">
            <v>165</v>
          </cell>
          <cell r="I144">
            <v>570</v>
          </cell>
          <cell r="K144">
            <v>195</v>
          </cell>
          <cell r="L144">
            <v>0</v>
          </cell>
          <cell r="M144">
            <v>165</v>
          </cell>
          <cell r="N144">
            <v>360</v>
          </cell>
          <cell r="P144">
            <v>390</v>
          </cell>
          <cell r="Q144">
            <v>210</v>
          </cell>
          <cell r="R144">
            <v>330</v>
          </cell>
          <cell r="S144">
            <v>930</v>
          </cell>
          <cell r="U144">
            <v>0</v>
          </cell>
          <cell r="V144">
            <v>0</v>
          </cell>
          <cell r="W144">
            <v>0</v>
          </cell>
          <cell r="Y144">
            <v>3906</v>
          </cell>
          <cell r="Z144">
            <v>0</v>
          </cell>
          <cell r="AA144">
            <v>0</v>
          </cell>
          <cell r="AB144">
            <v>4.2</v>
          </cell>
          <cell r="AC144">
            <v>3906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3906</v>
          </cell>
          <cell r="AM144">
            <v>3906</v>
          </cell>
        </row>
        <row r="145">
          <cell r="B145" t="str">
            <v>51639200</v>
          </cell>
          <cell r="D145" t="str">
            <v>300269</v>
          </cell>
          <cell r="E145" t="str">
            <v xml:space="preserve">Simmons Sarah </v>
          </cell>
          <cell r="F145">
            <v>780</v>
          </cell>
          <cell r="G145">
            <v>420</v>
          </cell>
          <cell r="H145">
            <v>660</v>
          </cell>
          <cell r="I145">
            <v>1860</v>
          </cell>
          <cell r="K145">
            <v>585</v>
          </cell>
          <cell r="L145">
            <v>210</v>
          </cell>
          <cell r="M145">
            <v>495</v>
          </cell>
          <cell r="N145">
            <v>1290</v>
          </cell>
          <cell r="P145">
            <v>1365</v>
          </cell>
          <cell r="Q145">
            <v>630</v>
          </cell>
          <cell r="R145">
            <v>1155</v>
          </cell>
          <cell r="S145">
            <v>3150</v>
          </cell>
          <cell r="U145">
            <v>0.25</v>
          </cell>
          <cell r="V145">
            <v>0.5</v>
          </cell>
          <cell r="W145">
            <v>0.33333333333333331</v>
          </cell>
          <cell r="Y145">
            <v>13230</v>
          </cell>
          <cell r="Z145">
            <v>0.15</v>
          </cell>
          <cell r="AA145">
            <v>458.15</v>
          </cell>
          <cell r="AB145">
            <v>4.3500000000000005</v>
          </cell>
          <cell r="AC145">
            <v>13688.15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13688.15</v>
          </cell>
          <cell r="AM145">
            <v>13688.15</v>
          </cell>
        </row>
        <row r="146">
          <cell r="B146" t="str">
            <v>59745700</v>
          </cell>
          <cell r="D146" t="str">
            <v>EY466587</v>
          </cell>
          <cell r="E146" t="str">
            <v>Simpson Penny</v>
          </cell>
          <cell r="F146">
            <v>390</v>
          </cell>
          <cell r="G146">
            <v>210</v>
          </cell>
          <cell r="H146">
            <v>330</v>
          </cell>
          <cell r="I146">
            <v>930</v>
          </cell>
          <cell r="K146">
            <v>91</v>
          </cell>
          <cell r="L146">
            <v>42</v>
          </cell>
          <cell r="M146">
            <v>77</v>
          </cell>
          <cell r="N146">
            <v>210</v>
          </cell>
          <cell r="P146">
            <v>481</v>
          </cell>
          <cell r="Q146">
            <v>252</v>
          </cell>
          <cell r="R146">
            <v>407</v>
          </cell>
          <cell r="S146">
            <v>1140</v>
          </cell>
          <cell r="U146">
            <v>0.5</v>
          </cell>
          <cell r="V146">
            <v>0</v>
          </cell>
          <cell r="W146">
            <v>0.58823529411764708</v>
          </cell>
          <cell r="Y146">
            <v>4788</v>
          </cell>
          <cell r="Z146">
            <v>0.19</v>
          </cell>
          <cell r="AA146">
            <v>211.16</v>
          </cell>
          <cell r="AB146">
            <v>4.3900000000000006</v>
          </cell>
          <cell r="AC146">
            <v>4999.16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4999.16</v>
          </cell>
          <cell r="AM146">
            <v>4999.16</v>
          </cell>
        </row>
        <row r="147">
          <cell r="B147" t="str">
            <v>54048300</v>
          </cell>
          <cell r="D147">
            <v>300051</v>
          </cell>
          <cell r="E147" t="str">
            <v>Smart Georgina (CM)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210</v>
          </cell>
          <cell r="M147">
            <v>165</v>
          </cell>
          <cell r="N147">
            <v>375</v>
          </cell>
          <cell r="P147">
            <v>0</v>
          </cell>
          <cell r="Q147">
            <v>210</v>
          </cell>
          <cell r="R147">
            <v>165</v>
          </cell>
          <cell r="S147">
            <v>375</v>
          </cell>
          <cell r="U147">
            <v>0</v>
          </cell>
          <cell r="V147">
            <v>0</v>
          </cell>
          <cell r="W147" t="str">
            <v>0</v>
          </cell>
          <cell r="Y147">
            <v>1575</v>
          </cell>
          <cell r="Z147">
            <v>0</v>
          </cell>
          <cell r="AA147">
            <v>0</v>
          </cell>
          <cell r="AB147">
            <v>4.2</v>
          </cell>
          <cell r="AC147">
            <v>1575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1575</v>
          </cell>
          <cell r="AM147">
            <v>1575</v>
          </cell>
        </row>
        <row r="148">
          <cell r="B148" t="str">
            <v>62043100</v>
          </cell>
          <cell r="D148" t="str">
            <v>300305</v>
          </cell>
          <cell r="E148" t="str">
            <v>Smith Amanda Jane</v>
          </cell>
          <cell r="F148">
            <v>370</v>
          </cell>
          <cell r="G148">
            <v>285</v>
          </cell>
          <cell r="H148">
            <v>313</v>
          </cell>
          <cell r="I148">
            <v>968</v>
          </cell>
          <cell r="K148">
            <v>382</v>
          </cell>
          <cell r="L148">
            <v>180</v>
          </cell>
          <cell r="M148">
            <v>323</v>
          </cell>
          <cell r="N148">
            <v>885</v>
          </cell>
          <cell r="P148">
            <v>752</v>
          </cell>
          <cell r="Q148">
            <v>465</v>
          </cell>
          <cell r="R148">
            <v>636</v>
          </cell>
          <cell r="S148">
            <v>1853</v>
          </cell>
          <cell r="U148">
            <v>0</v>
          </cell>
          <cell r="V148">
            <v>0</v>
          </cell>
          <cell r="W148">
            <v>0</v>
          </cell>
          <cell r="Y148">
            <v>7782.6</v>
          </cell>
          <cell r="Z148">
            <v>0</v>
          </cell>
          <cell r="AA148">
            <v>0</v>
          </cell>
          <cell r="AB148">
            <v>4.2</v>
          </cell>
          <cell r="AC148">
            <v>7782.6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7782.6</v>
          </cell>
          <cell r="AM148">
            <v>7782.6</v>
          </cell>
        </row>
        <row r="149">
          <cell r="B149" t="str">
            <v>70154800</v>
          </cell>
          <cell r="D149" t="str">
            <v>EY543611</v>
          </cell>
          <cell r="E149" t="str">
            <v>Spurr Amy (CM)</v>
          </cell>
          <cell r="F149">
            <v>0</v>
          </cell>
          <cell r="G149">
            <v>120</v>
          </cell>
          <cell r="H149">
            <v>94</v>
          </cell>
          <cell r="I149">
            <v>214</v>
          </cell>
          <cell r="K149">
            <v>0</v>
          </cell>
          <cell r="L149">
            <v>210</v>
          </cell>
          <cell r="M149">
            <v>165</v>
          </cell>
          <cell r="N149">
            <v>375</v>
          </cell>
          <cell r="P149">
            <v>0</v>
          </cell>
          <cell r="Q149">
            <v>330</v>
          </cell>
          <cell r="R149">
            <v>259</v>
          </cell>
          <cell r="S149">
            <v>589</v>
          </cell>
          <cell r="U149">
            <v>0</v>
          </cell>
          <cell r="V149">
            <v>0</v>
          </cell>
          <cell r="W149" t="str">
            <v>0</v>
          </cell>
          <cell r="Y149">
            <v>2473.8000000000002</v>
          </cell>
          <cell r="Z149">
            <v>0</v>
          </cell>
          <cell r="AA149">
            <v>0</v>
          </cell>
          <cell r="AB149">
            <v>4.2</v>
          </cell>
          <cell r="AC149">
            <v>2473.8000000000002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2473.8000000000002</v>
          </cell>
          <cell r="AM149">
            <v>2473.8000000000002</v>
          </cell>
        </row>
        <row r="150">
          <cell r="B150" t="str">
            <v>52764600</v>
          </cell>
          <cell r="D150" t="str">
            <v>300512</v>
          </cell>
          <cell r="E150" t="str">
            <v>Stagg Carol</v>
          </cell>
          <cell r="F150">
            <v>195</v>
          </cell>
          <cell r="G150">
            <v>0</v>
          </cell>
          <cell r="H150">
            <v>165</v>
          </cell>
          <cell r="I150">
            <v>360</v>
          </cell>
          <cell r="K150">
            <v>39</v>
          </cell>
          <cell r="L150">
            <v>0</v>
          </cell>
          <cell r="M150">
            <v>33</v>
          </cell>
          <cell r="N150">
            <v>72</v>
          </cell>
          <cell r="P150">
            <v>234</v>
          </cell>
          <cell r="Q150">
            <v>0</v>
          </cell>
          <cell r="R150">
            <v>198</v>
          </cell>
          <cell r="S150">
            <v>432</v>
          </cell>
          <cell r="U150">
            <v>0</v>
          </cell>
          <cell r="V150">
            <v>0</v>
          </cell>
          <cell r="W150">
            <v>0</v>
          </cell>
          <cell r="Y150">
            <v>1814.4</v>
          </cell>
          <cell r="Z150">
            <v>0</v>
          </cell>
          <cell r="AA150">
            <v>0</v>
          </cell>
          <cell r="AB150">
            <v>4.2</v>
          </cell>
          <cell r="AC150">
            <v>1814.4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1814.4</v>
          </cell>
          <cell r="AM150">
            <v>1814.4</v>
          </cell>
        </row>
        <row r="151">
          <cell r="B151" t="str">
            <v>59663000</v>
          </cell>
          <cell r="D151" t="str">
            <v>EY408601</v>
          </cell>
          <cell r="E151" t="str">
            <v>Steel Amanda (CM)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130</v>
          </cell>
          <cell r="L151">
            <v>196</v>
          </cell>
          <cell r="M151">
            <v>110</v>
          </cell>
          <cell r="N151">
            <v>436</v>
          </cell>
          <cell r="P151">
            <v>130</v>
          </cell>
          <cell r="Q151">
            <v>196</v>
          </cell>
          <cell r="R151">
            <v>110</v>
          </cell>
          <cell r="S151">
            <v>436</v>
          </cell>
          <cell r="U151">
            <v>0</v>
          </cell>
          <cell r="V151">
            <v>0</v>
          </cell>
          <cell r="W151" t="str">
            <v>0%</v>
          </cell>
          <cell r="Y151">
            <v>1831.2</v>
          </cell>
          <cell r="Z151">
            <v>0</v>
          </cell>
          <cell r="AA151">
            <v>0</v>
          </cell>
          <cell r="AB151">
            <v>4.2</v>
          </cell>
          <cell r="AC151">
            <v>1831.2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1831.2</v>
          </cell>
          <cell r="AM151">
            <v>1831.2</v>
          </cell>
        </row>
        <row r="152">
          <cell r="B152" t="str">
            <v>62749200</v>
          </cell>
          <cell r="D152" t="str">
            <v>EY251848</v>
          </cell>
          <cell r="E152" t="str">
            <v>Stevens Caroline</v>
          </cell>
          <cell r="F152">
            <v>390</v>
          </cell>
          <cell r="G152">
            <v>315</v>
          </cell>
          <cell r="H152">
            <v>330</v>
          </cell>
          <cell r="I152">
            <v>1035</v>
          </cell>
          <cell r="K152">
            <v>156</v>
          </cell>
          <cell r="L152">
            <v>168</v>
          </cell>
          <cell r="M152">
            <v>132</v>
          </cell>
          <cell r="N152">
            <v>456</v>
          </cell>
          <cell r="P152">
            <v>546</v>
          </cell>
          <cell r="Q152">
            <v>483</v>
          </cell>
          <cell r="R152">
            <v>462</v>
          </cell>
          <cell r="S152">
            <v>1491</v>
          </cell>
          <cell r="U152">
            <v>0</v>
          </cell>
          <cell r="V152">
            <v>0</v>
          </cell>
          <cell r="W152">
            <v>0</v>
          </cell>
          <cell r="Y152">
            <v>6262.2</v>
          </cell>
          <cell r="Z152">
            <v>0</v>
          </cell>
          <cell r="AA152">
            <v>0</v>
          </cell>
          <cell r="AB152">
            <v>4.2</v>
          </cell>
          <cell r="AC152">
            <v>6262.2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6262.2</v>
          </cell>
          <cell r="AM152">
            <v>6262.2</v>
          </cell>
        </row>
        <row r="153">
          <cell r="B153" t="str">
            <v>61591600</v>
          </cell>
          <cell r="D153" t="str">
            <v>EY375712</v>
          </cell>
          <cell r="E153" t="str">
            <v>Stone Julie (CM)</v>
          </cell>
          <cell r="F153">
            <v>465</v>
          </cell>
          <cell r="G153">
            <v>420</v>
          </cell>
          <cell r="H153">
            <v>393</v>
          </cell>
          <cell r="I153">
            <v>1278</v>
          </cell>
          <cell r="K153">
            <v>195</v>
          </cell>
          <cell r="L153">
            <v>420</v>
          </cell>
          <cell r="M153">
            <v>165</v>
          </cell>
          <cell r="N153">
            <v>780</v>
          </cell>
          <cell r="P153">
            <v>660</v>
          </cell>
          <cell r="Q153">
            <v>840</v>
          </cell>
          <cell r="R153">
            <v>558</v>
          </cell>
          <cell r="S153">
            <v>2058</v>
          </cell>
          <cell r="U153">
            <v>0.66666666666666663</v>
          </cell>
          <cell r="V153">
            <v>1</v>
          </cell>
          <cell r="W153">
            <v>0.5</v>
          </cell>
          <cell r="Y153">
            <v>8643.6</v>
          </cell>
          <cell r="Z153">
            <v>0.33</v>
          </cell>
          <cell r="AA153">
            <v>685.96</v>
          </cell>
          <cell r="AB153">
            <v>4.53</v>
          </cell>
          <cell r="AC153">
            <v>9329.5600000000013</v>
          </cell>
          <cell r="AD153">
            <v>195</v>
          </cell>
          <cell r="AE153">
            <v>0</v>
          </cell>
          <cell r="AF153">
            <v>165</v>
          </cell>
          <cell r="AG153">
            <v>360</v>
          </cell>
          <cell r="AH153">
            <v>190.8</v>
          </cell>
          <cell r="AI153">
            <v>9520.36</v>
          </cell>
          <cell r="AM153">
            <v>9520.36</v>
          </cell>
        </row>
        <row r="154">
          <cell r="B154" t="str">
            <v>52764500</v>
          </cell>
          <cell r="D154" t="str">
            <v>503505</v>
          </cell>
          <cell r="E154" t="str">
            <v>Taylor Maria</v>
          </cell>
          <cell r="F154">
            <v>195</v>
          </cell>
          <cell r="G154">
            <v>0</v>
          </cell>
          <cell r="H154">
            <v>165</v>
          </cell>
          <cell r="I154">
            <v>360</v>
          </cell>
          <cell r="K154">
            <v>195</v>
          </cell>
          <cell r="L154">
            <v>0</v>
          </cell>
          <cell r="M154">
            <v>165</v>
          </cell>
          <cell r="N154">
            <v>360</v>
          </cell>
          <cell r="P154">
            <v>390</v>
          </cell>
          <cell r="Q154">
            <v>0</v>
          </cell>
          <cell r="R154">
            <v>330</v>
          </cell>
          <cell r="S154">
            <v>720</v>
          </cell>
          <cell r="U154">
            <v>0</v>
          </cell>
          <cell r="V154">
            <v>0</v>
          </cell>
          <cell r="W154" t="str">
            <v>0</v>
          </cell>
          <cell r="Y154">
            <v>3024</v>
          </cell>
          <cell r="Z154">
            <v>0</v>
          </cell>
          <cell r="AA154">
            <v>0</v>
          </cell>
          <cell r="AB154">
            <v>4.2</v>
          </cell>
          <cell r="AC154">
            <v>3024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3024</v>
          </cell>
          <cell r="AM154">
            <v>3024</v>
          </cell>
        </row>
        <row r="155">
          <cell r="B155" t="str">
            <v>50970900</v>
          </cell>
          <cell r="D155" t="str">
            <v>EY261225</v>
          </cell>
          <cell r="E155" t="str">
            <v>Taylor Tracy</v>
          </cell>
          <cell r="F155">
            <v>1716</v>
          </cell>
          <cell r="G155">
            <v>870</v>
          </cell>
          <cell r="H155">
            <v>1452</v>
          </cell>
          <cell r="I155">
            <v>4038</v>
          </cell>
          <cell r="K155">
            <v>975</v>
          </cell>
          <cell r="L155">
            <v>210</v>
          </cell>
          <cell r="M155">
            <v>825</v>
          </cell>
          <cell r="N155">
            <v>2010</v>
          </cell>
          <cell r="P155">
            <v>2691</v>
          </cell>
          <cell r="Q155">
            <v>1080</v>
          </cell>
          <cell r="R155">
            <v>2277</v>
          </cell>
          <cell r="S155">
            <v>6048</v>
          </cell>
          <cell r="U155">
            <v>0.77777777777777779</v>
          </cell>
          <cell r="V155">
            <v>0.87931034482758619</v>
          </cell>
          <cell r="W155">
            <v>0.875</v>
          </cell>
          <cell r="Y155">
            <v>25401.599999999999</v>
          </cell>
          <cell r="Z155">
            <v>0.37</v>
          </cell>
          <cell r="AA155">
            <v>2215.41</v>
          </cell>
          <cell r="AB155">
            <v>4.57</v>
          </cell>
          <cell r="AC155">
            <v>27617.01</v>
          </cell>
          <cell r="AD155">
            <v>780</v>
          </cell>
          <cell r="AE155">
            <v>555</v>
          </cell>
          <cell r="AF155">
            <v>660</v>
          </cell>
          <cell r="AG155">
            <v>1995</v>
          </cell>
          <cell r="AH155">
            <v>1057.3500000000001</v>
          </cell>
          <cell r="AI155">
            <v>28674.359999999997</v>
          </cell>
          <cell r="AM155">
            <v>28674.359999999997</v>
          </cell>
        </row>
        <row r="156">
          <cell r="B156" t="str">
            <v>70211600</v>
          </cell>
          <cell r="D156" t="str">
            <v>EY383179</v>
          </cell>
          <cell r="E156" t="str">
            <v>Thompson Debra (CM)</v>
          </cell>
          <cell r="F156">
            <v>0</v>
          </cell>
          <cell r="G156">
            <v>360</v>
          </cell>
          <cell r="H156">
            <v>283</v>
          </cell>
          <cell r="I156">
            <v>643</v>
          </cell>
          <cell r="K156">
            <v>351</v>
          </cell>
          <cell r="L156">
            <v>150</v>
          </cell>
          <cell r="M156">
            <v>297</v>
          </cell>
          <cell r="N156">
            <v>798</v>
          </cell>
          <cell r="P156">
            <v>351</v>
          </cell>
          <cell r="Q156">
            <v>510</v>
          </cell>
          <cell r="R156">
            <v>580</v>
          </cell>
          <cell r="S156">
            <v>1441</v>
          </cell>
          <cell r="U156">
            <v>0</v>
          </cell>
          <cell r="V156">
            <v>0.41666666666666669</v>
          </cell>
          <cell r="W156" t="str">
            <v>0</v>
          </cell>
          <cell r="Y156">
            <v>6052.2</v>
          </cell>
          <cell r="Z156">
            <v>0.06</v>
          </cell>
          <cell r="AA156">
            <v>93.5</v>
          </cell>
          <cell r="AB156">
            <v>4.26</v>
          </cell>
          <cell r="AC156">
            <v>6145.7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6145.7</v>
          </cell>
          <cell r="AM156">
            <v>6145.7</v>
          </cell>
        </row>
        <row r="157">
          <cell r="B157" t="str">
            <v>64237700</v>
          </cell>
          <cell r="D157" t="str">
            <v>300677</v>
          </cell>
          <cell r="E157" t="str">
            <v>Thompson Karen  (CM)</v>
          </cell>
          <cell r="F157">
            <v>0</v>
          </cell>
          <cell r="G157">
            <v>210</v>
          </cell>
          <cell r="H157">
            <v>165</v>
          </cell>
          <cell r="I157">
            <v>375</v>
          </cell>
          <cell r="K157">
            <v>0</v>
          </cell>
          <cell r="L157">
            <v>77</v>
          </cell>
          <cell r="M157">
            <v>0</v>
          </cell>
          <cell r="N157">
            <v>77</v>
          </cell>
          <cell r="P157">
            <v>0</v>
          </cell>
          <cell r="Q157">
            <v>287</v>
          </cell>
          <cell r="R157">
            <v>165</v>
          </cell>
          <cell r="S157">
            <v>452</v>
          </cell>
          <cell r="U157">
            <v>0</v>
          </cell>
          <cell r="V157">
            <v>0</v>
          </cell>
          <cell r="W157" t="str">
            <v>0</v>
          </cell>
          <cell r="Y157">
            <v>1898.4</v>
          </cell>
          <cell r="Z157">
            <v>0</v>
          </cell>
          <cell r="AA157">
            <v>0</v>
          </cell>
          <cell r="AB157">
            <v>4.2</v>
          </cell>
          <cell r="AC157">
            <v>1898.4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1898.4</v>
          </cell>
          <cell r="AM157">
            <v>1898.4</v>
          </cell>
        </row>
        <row r="158">
          <cell r="B158" t="str">
            <v>70050400</v>
          </cell>
          <cell r="D158">
            <v>300147</v>
          </cell>
          <cell r="E158" t="str">
            <v>Waga Valerie (CM)</v>
          </cell>
          <cell r="F158">
            <v>285</v>
          </cell>
          <cell r="G158">
            <v>420</v>
          </cell>
          <cell r="H158">
            <v>241</v>
          </cell>
          <cell r="I158">
            <v>946</v>
          </cell>
          <cell r="K158">
            <v>62</v>
          </cell>
          <cell r="L158">
            <v>154</v>
          </cell>
          <cell r="M158">
            <v>52</v>
          </cell>
          <cell r="N158">
            <v>268</v>
          </cell>
          <cell r="P158">
            <v>347</v>
          </cell>
          <cell r="Q158">
            <v>574</v>
          </cell>
          <cell r="R158">
            <v>293</v>
          </cell>
          <cell r="S158">
            <v>1214</v>
          </cell>
          <cell r="U158">
            <v>0</v>
          </cell>
          <cell r="V158">
            <v>0</v>
          </cell>
          <cell r="W158">
            <v>0</v>
          </cell>
          <cell r="Y158">
            <v>5098.8</v>
          </cell>
          <cell r="Z158">
            <v>0</v>
          </cell>
          <cell r="AA158">
            <v>0</v>
          </cell>
          <cell r="AB158">
            <v>4.2</v>
          </cell>
          <cell r="AC158">
            <v>5098.8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5098.8</v>
          </cell>
          <cell r="AM158">
            <v>5098.8</v>
          </cell>
        </row>
        <row r="159">
          <cell r="B159" t="str">
            <v>59657500</v>
          </cell>
          <cell r="D159" t="str">
            <v>300580</v>
          </cell>
          <cell r="E159" t="str">
            <v>Webster Faith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273</v>
          </cell>
          <cell r="L159">
            <v>0</v>
          </cell>
          <cell r="M159">
            <v>231</v>
          </cell>
          <cell r="N159">
            <v>504</v>
          </cell>
          <cell r="P159">
            <v>273</v>
          </cell>
          <cell r="Q159">
            <v>0</v>
          </cell>
          <cell r="R159">
            <v>231</v>
          </cell>
          <cell r="S159">
            <v>504</v>
          </cell>
          <cell r="U159">
            <v>0</v>
          </cell>
          <cell r="V159">
            <v>0</v>
          </cell>
          <cell r="W159" t="str">
            <v>0%</v>
          </cell>
          <cell r="Y159">
            <v>2116.8000000000002</v>
          </cell>
          <cell r="Z159">
            <v>0</v>
          </cell>
          <cell r="AA159">
            <v>0</v>
          </cell>
          <cell r="AB159">
            <v>4.2</v>
          </cell>
          <cell r="AC159">
            <v>2116.8000000000002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2116.8000000000002</v>
          </cell>
          <cell r="AM159">
            <v>2116.8000000000002</v>
          </cell>
        </row>
        <row r="160">
          <cell r="B160" t="str">
            <v>51737600</v>
          </cell>
          <cell r="D160" t="str">
            <v>EY372447</v>
          </cell>
          <cell r="E160" t="str">
            <v xml:space="preserve">White Clare  </v>
          </cell>
          <cell r="F160">
            <v>870</v>
          </cell>
          <cell r="G160">
            <v>140</v>
          </cell>
          <cell r="H160">
            <v>736</v>
          </cell>
          <cell r="I160">
            <v>1746</v>
          </cell>
          <cell r="K160">
            <v>870</v>
          </cell>
          <cell r="L160">
            <v>140</v>
          </cell>
          <cell r="M160">
            <v>736</v>
          </cell>
          <cell r="N160">
            <v>1746</v>
          </cell>
          <cell r="P160">
            <v>1740</v>
          </cell>
          <cell r="Q160">
            <v>280</v>
          </cell>
          <cell r="R160">
            <v>1472</v>
          </cell>
          <cell r="S160">
            <v>3492</v>
          </cell>
          <cell r="U160">
            <v>0</v>
          </cell>
          <cell r="V160">
            <v>0</v>
          </cell>
          <cell r="W160">
            <v>0.26831013399245479</v>
          </cell>
          <cell r="Y160">
            <v>14666.4</v>
          </cell>
          <cell r="Z160">
            <v>0.05</v>
          </cell>
          <cell r="AA160">
            <v>173.78</v>
          </cell>
          <cell r="AB160">
            <v>4.25</v>
          </cell>
          <cell r="AC160">
            <v>14840.18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14840.18</v>
          </cell>
          <cell r="AM160">
            <v>14840.18</v>
          </cell>
        </row>
        <row r="161">
          <cell r="B161" t="str">
            <v>70163700</v>
          </cell>
          <cell r="D161" t="str">
            <v>EY547042</v>
          </cell>
          <cell r="E161" t="str">
            <v>Wild Kate (CM)</v>
          </cell>
          <cell r="F161">
            <v>273</v>
          </cell>
          <cell r="G161">
            <v>112</v>
          </cell>
          <cell r="H161">
            <v>231</v>
          </cell>
          <cell r="I161">
            <v>616</v>
          </cell>
          <cell r="K161">
            <v>390</v>
          </cell>
          <cell r="L161">
            <v>210</v>
          </cell>
          <cell r="M161">
            <v>330</v>
          </cell>
          <cell r="N161">
            <v>930</v>
          </cell>
          <cell r="P161">
            <v>663</v>
          </cell>
          <cell r="Q161">
            <v>322</v>
          </cell>
          <cell r="R161">
            <v>561</v>
          </cell>
          <cell r="S161">
            <v>1546</v>
          </cell>
          <cell r="U161">
            <v>0</v>
          </cell>
          <cell r="V161">
            <v>0</v>
          </cell>
          <cell r="W161">
            <v>0</v>
          </cell>
          <cell r="Y161">
            <v>6493.2</v>
          </cell>
          <cell r="Z161">
            <v>0</v>
          </cell>
          <cell r="AA161">
            <v>0</v>
          </cell>
          <cell r="AB161">
            <v>4.2</v>
          </cell>
          <cell r="AC161">
            <v>6493.2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6493.2</v>
          </cell>
          <cell r="AM161">
            <v>6493.2</v>
          </cell>
        </row>
        <row r="162">
          <cell r="B162" t="str">
            <v>70016000</v>
          </cell>
          <cell r="D162" t="str">
            <v>EY491790</v>
          </cell>
          <cell r="E162" t="str">
            <v>Wildon Claire (CM)</v>
          </cell>
          <cell r="F162">
            <v>0</v>
          </cell>
          <cell r="G162">
            <v>195</v>
          </cell>
          <cell r="H162">
            <v>153</v>
          </cell>
          <cell r="I162">
            <v>348</v>
          </cell>
          <cell r="K162">
            <v>195</v>
          </cell>
          <cell r="L162">
            <v>198</v>
          </cell>
          <cell r="M162">
            <v>165</v>
          </cell>
          <cell r="N162">
            <v>558</v>
          </cell>
          <cell r="P162">
            <v>195</v>
          </cell>
          <cell r="Q162">
            <v>393</v>
          </cell>
          <cell r="R162">
            <v>318</v>
          </cell>
          <cell r="S162">
            <v>906</v>
          </cell>
          <cell r="U162">
            <v>0</v>
          </cell>
          <cell r="V162">
            <v>1</v>
          </cell>
          <cell r="W162" t="str">
            <v>0</v>
          </cell>
          <cell r="Y162">
            <v>3805.2</v>
          </cell>
          <cell r="Z162">
            <v>0.19</v>
          </cell>
          <cell r="AA162">
            <v>172.92</v>
          </cell>
          <cell r="AB162">
            <v>4.3900000000000006</v>
          </cell>
          <cell r="AC162">
            <v>3978.12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3978.12</v>
          </cell>
          <cell r="AM162">
            <v>3978.12</v>
          </cell>
        </row>
        <row r="163">
          <cell r="B163" t="str">
            <v>64104600</v>
          </cell>
          <cell r="D163" t="str">
            <v>CA100017</v>
          </cell>
          <cell r="E163" t="str">
            <v>Wilsher Nikkie (CM)</v>
          </cell>
          <cell r="F163">
            <v>260</v>
          </cell>
          <cell r="G163">
            <v>340</v>
          </cell>
          <cell r="H163">
            <v>220</v>
          </cell>
          <cell r="I163">
            <v>820</v>
          </cell>
          <cell r="K163">
            <v>247</v>
          </cell>
          <cell r="L163">
            <v>455</v>
          </cell>
          <cell r="M163">
            <v>209</v>
          </cell>
          <cell r="N163">
            <v>911</v>
          </cell>
          <cell r="P163">
            <v>507</v>
          </cell>
          <cell r="Q163">
            <v>795</v>
          </cell>
          <cell r="R163">
            <v>429</v>
          </cell>
          <cell r="S163">
            <v>1731</v>
          </cell>
          <cell r="U163">
            <v>0</v>
          </cell>
          <cell r="V163">
            <v>0</v>
          </cell>
          <cell r="W163">
            <v>0</v>
          </cell>
          <cell r="Y163">
            <v>7270.2</v>
          </cell>
          <cell r="Z163">
            <v>0</v>
          </cell>
          <cell r="AA163">
            <v>0</v>
          </cell>
          <cell r="AB163">
            <v>4.2</v>
          </cell>
          <cell r="AC163">
            <v>7270.2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7270.2</v>
          </cell>
          <cell r="AM163">
            <v>7270.2</v>
          </cell>
        </row>
        <row r="164">
          <cell r="B164" t="str">
            <v>70461200</v>
          </cell>
          <cell r="E164" t="str">
            <v>Wilson Helen (CM)</v>
          </cell>
          <cell r="F164">
            <v>0</v>
          </cell>
          <cell r="G164">
            <v>70</v>
          </cell>
          <cell r="H164">
            <v>55</v>
          </cell>
          <cell r="I164">
            <v>125</v>
          </cell>
          <cell r="K164">
            <v>170</v>
          </cell>
          <cell r="L164">
            <v>0</v>
          </cell>
          <cell r="M164">
            <v>144</v>
          </cell>
          <cell r="N164">
            <v>314</v>
          </cell>
          <cell r="P164">
            <v>170</v>
          </cell>
          <cell r="Q164">
            <v>70</v>
          </cell>
          <cell r="R164">
            <v>199</v>
          </cell>
          <cell r="S164">
            <v>439</v>
          </cell>
          <cell r="U164">
            <v>0</v>
          </cell>
          <cell r="V164">
            <v>0</v>
          </cell>
          <cell r="W164">
            <v>0</v>
          </cell>
          <cell r="Y164">
            <v>1843.8</v>
          </cell>
          <cell r="Z164">
            <v>0</v>
          </cell>
          <cell r="AA164">
            <v>0</v>
          </cell>
          <cell r="AB164">
            <v>4.2</v>
          </cell>
          <cell r="AC164">
            <v>1843.8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1843.8</v>
          </cell>
          <cell r="AM164">
            <v>1843.8</v>
          </cell>
        </row>
        <row r="165">
          <cell r="B165" t="str">
            <v>63220500</v>
          </cell>
          <cell r="D165" t="str">
            <v>EY482722</v>
          </cell>
          <cell r="E165" t="str">
            <v>Wood Michelle (CM)</v>
          </cell>
          <cell r="F165">
            <v>195</v>
          </cell>
          <cell r="G165">
            <v>0</v>
          </cell>
          <cell r="H165">
            <v>165</v>
          </cell>
          <cell r="I165">
            <v>360</v>
          </cell>
          <cell r="K165">
            <v>95</v>
          </cell>
          <cell r="L165">
            <v>84</v>
          </cell>
          <cell r="M165">
            <v>80</v>
          </cell>
          <cell r="N165">
            <v>259</v>
          </cell>
          <cell r="P165">
            <v>290</v>
          </cell>
          <cell r="Q165">
            <v>84</v>
          </cell>
          <cell r="R165">
            <v>245</v>
          </cell>
          <cell r="S165">
            <v>619</v>
          </cell>
          <cell r="U165">
            <v>0</v>
          </cell>
          <cell r="V165">
            <v>0</v>
          </cell>
          <cell r="W165">
            <v>0</v>
          </cell>
          <cell r="Y165">
            <v>2599.8000000000002</v>
          </cell>
          <cell r="Z165">
            <v>0</v>
          </cell>
          <cell r="AA165">
            <v>0</v>
          </cell>
          <cell r="AB165">
            <v>4.2</v>
          </cell>
          <cell r="AC165">
            <v>2599.8000000000002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2599.8000000000002</v>
          </cell>
          <cell r="AM165">
            <v>2599.8000000000002</v>
          </cell>
        </row>
        <row r="166">
          <cell r="B166" t="str">
            <v>52798900</v>
          </cell>
          <cell r="D166" t="str">
            <v>501011</v>
          </cell>
          <cell r="E166" t="str">
            <v>Worth Tracey</v>
          </cell>
          <cell r="F166">
            <v>4</v>
          </cell>
          <cell r="G166">
            <v>142</v>
          </cell>
          <cell r="H166">
            <v>3</v>
          </cell>
          <cell r="I166">
            <v>149</v>
          </cell>
          <cell r="K166">
            <v>263</v>
          </cell>
          <cell r="L166">
            <v>142</v>
          </cell>
          <cell r="M166">
            <v>223</v>
          </cell>
          <cell r="N166">
            <v>628</v>
          </cell>
          <cell r="P166">
            <v>267</v>
          </cell>
          <cell r="Q166">
            <v>284</v>
          </cell>
          <cell r="R166">
            <v>226</v>
          </cell>
          <cell r="S166">
            <v>777</v>
          </cell>
          <cell r="U166">
            <v>0</v>
          </cell>
          <cell r="V166">
            <v>0</v>
          </cell>
          <cell r="W166">
            <v>0</v>
          </cell>
          <cell r="Y166">
            <v>3263.4</v>
          </cell>
          <cell r="Z166">
            <v>0</v>
          </cell>
          <cell r="AA166">
            <v>0</v>
          </cell>
          <cell r="AB166">
            <v>4.2</v>
          </cell>
          <cell r="AC166">
            <v>3263.4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3263.4</v>
          </cell>
          <cell r="AM166">
            <v>3263.4</v>
          </cell>
        </row>
        <row r="167">
          <cell r="B167" t="str">
            <v>57870200</v>
          </cell>
          <cell r="D167" t="str">
            <v>EY442797</v>
          </cell>
          <cell r="E167" t="str">
            <v>Wraith Lawley</v>
          </cell>
          <cell r="F167">
            <v>0</v>
          </cell>
          <cell r="G167">
            <v>420</v>
          </cell>
          <cell r="H167">
            <v>330</v>
          </cell>
          <cell r="I167">
            <v>750</v>
          </cell>
          <cell r="K167">
            <v>195</v>
          </cell>
          <cell r="L167">
            <v>0</v>
          </cell>
          <cell r="M167">
            <v>165</v>
          </cell>
          <cell r="N167">
            <v>360</v>
          </cell>
          <cell r="P167">
            <v>195</v>
          </cell>
          <cell r="Q167">
            <v>420</v>
          </cell>
          <cell r="R167">
            <v>495</v>
          </cell>
          <cell r="S167">
            <v>1110</v>
          </cell>
          <cell r="U167">
            <v>0</v>
          </cell>
          <cell r="V167">
            <v>0.5</v>
          </cell>
          <cell r="W167" t="str">
            <v>0</v>
          </cell>
          <cell r="Y167">
            <v>4662</v>
          </cell>
          <cell r="Z167">
            <v>0.08</v>
          </cell>
          <cell r="AA167">
            <v>92.4</v>
          </cell>
          <cell r="AB167">
            <v>4.28</v>
          </cell>
          <cell r="AC167">
            <v>4750.8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4750.8</v>
          </cell>
          <cell r="AM167">
            <v>4750.8</v>
          </cell>
        </row>
        <row r="168">
          <cell r="B168" t="str">
            <v>64376900</v>
          </cell>
          <cell r="D168" t="str">
            <v>EY369634</v>
          </cell>
          <cell r="E168" t="str">
            <v>Wright Helena (CM)</v>
          </cell>
          <cell r="F168">
            <v>171</v>
          </cell>
          <cell r="G168">
            <v>42</v>
          </cell>
          <cell r="H168">
            <v>145</v>
          </cell>
          <cell r="I168">
            <v>358</v>
          </cell>
          <cell r="K168">
            <v>85</v>
          </cell>
          <cell r="L168">
            <v>259</v>
          </cell>
          <cell r="M168">
            <v>72</v>
          </cell>
          <cell r="N168">
            <v>416</v>
          </cell>
          <cell r="P168">
            <v>256</v>
          </cell>
          <cell r="Q168">
            <v>301</v>
          </cell>
          <cell r="R168">
            <v>217</v>
          </cell>
          <cell r="S168">
            <v>774</v>
          </cell>
          <cell r="U168">
            <v>0</v>
          </cell>
          <cell r="V168">
            <v>0</v>
          </cell>
          <cell r="W168">
            <v>0</v>
          </cell>
          <cell r="Y168">
            <v>3250.8</v>
          </cell>
          <cell r="Z168">
            <v>0</v>
          </cell>
          <cell r="AA168">
            <v>0</v>
          </cell>
          <cell r="AB168">
            <v>4.2</v>
          </cell>
          <cell r="AC168">
            <v>3250.8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3250.8</v>
          </cell>
          <cell r="AM168">
            <v>3250.8</v>
          </cell>
        </row>
        <row r="169">
          <cell r="B169" t="str">
            <v>58063100</v>
          </cell>
          <cell r="D169" t="str">
            <v>300124</v>
          </cell>
          <cell r="E169" t="str">
            <v>Wright Lynn Marie</v>
          </cell>
          <cell r="F169">
            <v>458</v>
          </cell>
          <cell r="G169">
            <v>210</v>
          </cell>
          <cell r="H169">
            <v>388</v>
          </cell>
          <cell r="I169">
            <v>1056</v>
          </cell>
          <cell r="K169">
            <v>458</v>
          </cell>
          <cell r="L169">
            <v>42</v>
          </cell>
          <cell r="M169">
            <v>388</v>
          </cell>
          <cell r="N169">
            <v>888</v>
          </cell>
          <cell r="P169">
            <v>916</v>
          </cell>
          <cell r="Q169">
            <v>252</v>
          </cell>
          <cell r="R169">
            <v>776</v>
          </cell>
          <cell r="S169">
            <v>1944</v>
          </cell>
          <cell r="U169">
            <v>0</v>
          </cell>
          <cell r="V169">
            <v>0</v>
          </cell>
          <cell r="W169">
            <v>0</v>
          </cell>
          <cell r="Y169">
            <v>8164.8</v>
          </cell>
          <cell r="Z169">
            <v>0</v>
          </cell>
          <cell r="AA169">
            <v>0</v>
          </cell>
          <cell r="AB169">
            <v>4.2</v>
          </cell>
          <cell r="AC169">
            <v>8164.8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8164.8</v>
          </cell>
          <cell r="AM169">
            <v>8164.8</v>
          </cell>
        </row>
        <row r="170">
          <cell r="B170" t="str">
            <v>61945200</v>
          </cell>
          <cell r="D170" t="str">
            <v>EY451888</v>
          </cell>
          <cell r="E170" t="str">
            <v>Yasin Rabia (CM)</v>
          </cell>
          <cell r="F170">
            <v>1440</v>
          </cell>
          <cell r="G170">
            <v>840</v>
          </cell>
          <cell r="H170">
            <v>1218</v>
          </cell>
          <cell r="I170">
            <v>3498</v>
          </cell>
          <cell r="K170">
            <v>195</v>
          </cell>
          <cell r="L170">
            <v>0</v>
          </cell>
          <cell r="M170">
            <v>165</v>
          </cell>
          <cell r="N170">
            <v>360</v>
          </cell>
          <cell r="P170">
            <v>1635</v>
          </cell>
          <cell r="Q170">
            <v>840</v>
          </cell>
          <cell r="R170">
            <v>1383</v>
          </cell>
          <cell r="S170">
            <v>3858</v>
          </cell>
          <cell r="U170">
            <v>1</v>
          </cell>
          <cell r="V170">
            <v>1</v>
          </cell>
          <cell r="W170">
            <v>1</v>
          </cell>
          <cell r="Y170">
            <v>16203.6</v>
          </cell>
          <cell r="Z170">
            <v>0.44</v>
          </cell>
          <cell r="AA170">
            <v>1697.52</v>
          </cell>
          <cell r="AB170">
            <v>4.6400000000000006</v>
          </cell>
          <cell r="AC170">
            <v>17901.120000000003</v>
          </cell>
          <cell r="AD170">
            <v>660</v>
          </cell>
          <cell r="AE170">
            <v>210</v>
          </cell>
          <cell r="AF170">
            <v>660</v>
          </cell>
          <cell r="AG170">
            <v>1530</v>
          </cell>
          <cell r="AH170">
            <v>810.90000000000009</v>
          </cell>
          <cell r="AI170">
            <v>18712.020000000004</v>
          </cell>
          <cell r="AM170">
            <v>18712.020000000004</v>
          </cell>
        </row>
        <row r="171">
          <cell r="B171" t="str">
            <v>59441900</v>
          </cell>
          <cell r="D171" t="str">
            <v>EY462564</v>
          </cell>
          <cell r="E171" t="str">
            <v>Yate Kerry (CM)</v>
          </cell>
          <cell r="F171">
            <v>195</v>
          </cell>
          <cell r="G171">
            <v>210</v>
          </cell>
          <cell r="H171">
            <v>165</v>
          </cell>
          <cell r="I171">
            <v>570</v>
          </cell>
          <cell r="K171">
            <v>124</v>
          </cell>
          <cell r="L171">
            <v>119</v>
          </cell>
          <cell r="M171">
            <v>105</v>
          </cell>
          <cell r="N171">
            <v>348</v>
          </cell>
          <cell r="P171">
            <v>319</v>
          </cell>
          <cell r="Q171">
            <v>329</v>
          </cell>
          <cell r="R171">
            <v>270</v>
          </cell>
          <cell r="S171">
            <v>918</v>
          </cell>
          <cell r="U171">
            <v>0</v>
          </cell>
          <cell r="V171">
            <v>0</v>
          </cell>
          <cell r="W171">
            <v>0</v>
          </cell>
          <cell r="Y171">
            <v>3855.6</v>
          </cell>
          <cell r="Z171">
            <v>0</v>
          </cell>
          <cell r="AA171">
            <v>0</v>
          </cell>
          <cell r="AB171">
            <v>4.2</v>
          </cell>
          <cell r="AC171">
            <v>3855.6000000000004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3855.6000000000004</v>
          </cell>
          <cell r="AM171">
            <v>3855.6000000000004</v>
          </cell>
        </row>
        <row r="172">
          <cell r="B172" t="str">
            <v>52970300</v>
          </cell>
          <cell r="D172" t="str">
            <v>EY336609</v>
          </cell>
          <cell r="E172" t="str">
            <v xml:space="preserve">Young Fiona </v>
          </cell>
          <cell r="F172">
            <v>585</v>
          </cell>
          <cell r="G172">
            <v>210</v>
          </cell>
          <cell r="H172">
            <v>495</v>
          </cell>
          <cell r="I172">
            <v>1290</v>
          </cell>
          <cell r="K172">
            <v>75</v>
          </cell>
          <cell r="L172">
            <v>42</v>
          </cell>
          <cell r="M172">
            <v>63</v>
          </cell>
          <cell r="N172">
            <v>180</v>
          </cell>
          <cell r="P172">
            <v>660</v>
          </cell>
          <cell r="Q172">
            <v>252</v>
          </cell>
          <cell r="R172">
            <v>558</v>
          </cell>
          <cell r="S172">
            <v>1470</v>
          </cell>
          <cell r="U172">
            <v>0</v>
          </cell>
          <cell r="V172">
            <v>0</v>
          </cell>
          <cell r="W172">
            <v>0</v>
          </cell>
          <cell r="Y172">
            <v>6174</v>
          </cell>
          <cell r="Z172">
            <v>0</v>
          </cell>
          <cell r="AA172">
            <v>0</v>
          </cell>
          <cell r="AB172">
            <v>4.2</v>
          </cell>
          <cell r="AC172">
            <v>6174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6174</v>
          </cell>
          <cell r="AM172">
            <v>6174</v>
          </cell>
        </row>
        <row r="173">
          <cell r="B173" t="str">
            <v>70136300</v>
          </cell>
          <cell r="D173">
            <v>300396</v>
          </cell>
          <cell r="E173" t="str">
            <v>Young Julie Dawn (CM)</v>
          </cell>
          <cell r="F173">
            <v>390</v>
          </cell>
          <cell r="G173">
            <v>0</v>
          </cell>
          <cell r="H173">
            <v>330</v>
          </cell>
          <cell r="I173">
            <v>720</v>
          </cell>
          <cell r="K173">
            <v>260</v>
          </cell>
          <cell r="L173">
            <v>0</v>
          </cell>
          <cell r="M173">
            <v>220</v>
          </cell>
          <cell r="N173">
            <v>480</v>
          </cell>
          <cell r="P173">
            <v>650</v>
          </cell>
          <cell r="Q173">
            <v>0</v>
          </cell>
          <cell r="R173">
            <v>550</v>
          </cell>
          <cell r="S173">
            <v>1200</v>
          </cell>
          <cell r="U173">
            <v>0</v>
          </cell>
          <cell r="V173">
            <v>0</v>
          </cell>
          <cell r="W173">
            <v>0</v>
          </cell>
          <cell r="Y173">
            <v>5040</v>
          </cell>
          <cell r="Z173">
            <v>0</v>
          </cell>
          <cell r="AA173">
            <v>0</v>
          </cell>
          <cell r="AB173">
            <v>4.2</v>
          </cell>
          <cell r="AC173">
            <v>5040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5040</v>
          </cell>
          <cell r="AM173">
            <v>5040</v>
          </cell>
        </row>
        <row r="174">
          <cell r="B174" t="str">
            <v>62222300</v>
          </cell>
          <cell r="D174" t="str">
            <v>EY492910</v>
          </cell>
          <cell r="E174" t="str">
            <v>Abbeydale Cottage Nursery Ltd</v>
          </cell>
          <cell r="F174">
            <v>9681</v>
          </cell>
          <cell r="G174">
            <v>5313</v>
          </cell>
          <cell r="H174">
            <v>8192</v>
          </cell>
          <cell r="I174">
            <v>23186</v>
          </cell>
          <cell r="K174">
            <v>3031</v>
          </cell>
          <cell r="L174">
            <v>1165</v>
          </cell>
          <cell r="M174">
            <v>2565</v>
          </cell>
          <cell r="N174">
            <v>6761</v>
          </cell>
          <cell r="P174">
            <v>12712</v>
          </cell>
          <cell r="Q174">
            <v>6478</v>
          </cell>
          <cell r="R174">
            <v>10757</v>
          </cell>
          <cell r="S174">
            <v>29947</v>
          </cell>
          <cell r="U174">
            <v>2.0833333333333332E-2</v>
          </cell>
          <cell r="V174">
            <v>2.8799999999999999E-2</v>
          </cell>
          <cell r="W174">
            <v>1.7852312685961592E-2</v>
          </cell>
          <cell r="Y174">
            <v>125777.4</v>
          </cell>
          <cell r="Z174">
            <v>0.01</v>
          </cell>
          <cell r="AA174">
            <v>283.11</v>
          </cell>
          <cell r="AB174">
            <v>4.21</v>
          </cell>
          <cell r="AC174">
            <v>126076.87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126076.87</v>
          </cell>
          <cell r="AM174">
            <v>126076.87</v>
          </cell>
        </row>
        <row r="175">
          <cell r="B175" t="str">
            <v>31183700</v>
          </cell>
          <cell r="D175" t="str">
            <v>EY368525</v>
          </cell>
          <cell r="E175" t="str">
            <v>Appletree Childcare (Sheffield) Ltd</v>
          </cell>
          <cell r="F175">
            <v>9989</v>
          </cell>
          <cell r="G175">
            <v>4932</v>
          </cell>
          <cell r="H175">
            <v>8452</v>
          </cell>
          <cell r="I175">
            <v>23373</v>
          </cell>
          <cell r="K175">
            <v>3883</v>
          </cell>
          <cell r="L175">
            <v>1512</v>
          </cell>
          <cell r="M175">
            <v>3286</v>
          </cell>
          <cell r="N175">
            <v>8681</v>
          </cell>
          <cell r="P175">
            <v>13872</v>
          </cell>
          <cell r="Q175">
            <v>6444</v>
          </cell>
          <cell r="R175">
            <v>11738</v>
          </cell>
          <cell r="S175">
            <v>32054</v>
          </cell>
          <cell r="U175">
            <v>0.35714285714285715</v>
          </cell>
          <cell r="V175">
            <v>0.38564476885644766</v>
          </cell>
          <cell r="W175">
            <v>0.3723849372384937</v>
          </cell>
          <cell r="Y175">
            <v>134626.79999999999</v>
          </cell>
          <cell r="Z175">
            <v>0.16</v>
          </cell>
          <cell r="AA175">
            <v>5196.59</v>
          </cell>
          <cell r="AB175">
            <v>4.3600000000000003</v>
          </cell>
          <cell r="AC175">
            <v>139755.44</v>
          </cell>
          <cell r="AD175">
            <v>702</v>
          </cell>
          <cell r="AE175">
            <v>420</v>
          </cell>
          <cell r="AF175">
            <v>231</v>
          </cell>
          <cell r="AG175">
            <v>1353</v>
          </cell>
          <cell r="AH175">
            <v>717.09</v>
          </cell>
          <cell r="AI175">
            <v>140472.53</v>
          </cell>
          <cell r="AM175">
            <v>140472.53</v>
          </cell>
        </row>
        <row r="176">
          <cell r="B176" t="str">
            <v>62968400</v>
          </cell>
          <cell r="D176" t="str">
            <v>140479</v>
          </cell>
          <cell r="E176" t="str">
            <v>Avicenna Academy</v>
          </cell>
          <cell r="F176">
            <v>390</v>
          </cell>
          <cell r="G176">
            <v>1635</v>
          </cell>
          <cell r="H176">
            <v>330</v>
          </cell>
          <cell r="I176">
            <v>2355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P176">
            <v>390</v>
          </cell>
          <cell r="Q176">
            <v>1635</v>
          </cell>
          <cell r="R176">
            <v>330</v>
          </cell>
          <cell r="S176">
            <v>2355</v>
          </cell>
          <cell r="U176">
            <v>0.5</v>
          </cell>
          <cell r="V176">
            <v>0.38532110091743121</v>
          </cell>
          <cell r="W176">
            <v>0.5</v>
          </cell>
          <cell r="Y176">
            <v>9891</v>
          </cell>
          <cell r="Z176">
            <v>0.18</v>
          </cell>
          <cell r="AA176">
            <v>435.6</v>
          </cell>
          <cell r="AB176">
            <v>4.38</v>
          </cell>
          <cell r="AC176">
            <v>10314.9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10314.9</v>
          </cell>
          <cell r="AM176">
            <v>10314.9</v>
          </cell>
        </row>
        <row r="177">
          <cell r="B177" t="str">
            <v>59949100</v>
          </cell>
          <cell r="D177" t="str">
            <v>EY490952</v>
          </cell>
          <cell r="E177" t="str">
            <v>Banana Moon Day Nursery Sheffield</v>
          </cell>
          <cell r="F177">
            <v>9810</v>
          </cell>
          <cell r="G177">
            <v>3710</v>
          </cell>
          <cell r="H177">
            <v>8301</v>
          </cell>
          <cell r="I177">
            <v>21821</v>
          </cell>
          <cell r="K177">
            <v>6892</v>
          </cell>
          <cell r="L177">
            <v>2536</v>
          </cell>
          <cell r="M177">
            <v>5832</v>
          </cell>
          <cell r="N177">
            <v>15260</v>
          </cell>
          <cell r="P177">
            <v>16702</v>
          </cell>
          <cell r="Q177">
            <v>6246</v>
          </cell>
          <cell r="R177">
            <v>14133</v>
          </cell>
          <cell r="S177">
            <v>37081</v>
          </cell>
          <cell r="U177">
            <v>0.1111111111111111</v>
          </cell>
          <cell r="V177">
            <v>4.8919195730688377E-2</v>
          </cell>
          <cell r="W177">
            <v>0.14658837821421342</v>
          </cell>
          <cell r="Y177">
            <v>155740.20000000001</v>
          </cell>
          <cell r="Z177">
            <v>0.05</v>
          </cell>
          <cell r="AA177">
            <v>1862.55</v>
          </cell>
          <cell r="AB177">
            <v>4.25</v>
          </cell>
          <cell r="AC177">
            <v>157594.25</v>
          </cell>
          <cell r="AD177">
            <v>176</v>
          </cell>
          <cell r="AE177">
            <v>181.5</v>
          </cell>
          <cell r="AF177">
            <v>0</v>
          </cell>
          <cell r="AG177">
            <v>357.5</v>
          </cell>
          <cell r="AH177">
            <v>189.47500000000002</v>
          </cell>
          <cell r="AI177">
            <v>157783.72500000001</v>
          </cell>
          <cell r="AM177">
            <v>157783.72500000001</v>
          </cell>
        </row>
        <row r="178">
          <cell r="B178" t="str">
            <v>31184000</v>
          </cell>
          <cell r="D178" t="str">
            <v>300716</v>
          </cell>
          <cell r="E178" t="str">
            <v>Beauchief Pre-School</v>
          </cell>
          <cell r="F178">
            <v>2275</v>
          </cell>
          <cell r="G178">
            <v>1806</v>
          </cell>
          <cell r="H178">
            <v>1925</v>
          </cell>
          <cell r="I178">
            <v>6006</v>
          </cell>
          <cell r="K178">
            <v>624</v>
          </cell>
          <cell r="L178">
            <v>406</v>
          </cell>
          <cell r="M178">
            <v>528</v>
          </cell>
          <cell r="N178">
            <v>1558</v>
          </cell>
          <cell r="P178">
            <v>2899</v>
          </cell>
          <cell r="Q178">
            <v>2212</v>
          </cell>
          <cell r="R178">
            <v>2453</v>
          </cell>
          <cell r="S178">
            <v>7564</v>
          </cell>
          <cell r="U178">
            <v>0.125</v>
          </cell>
          <cell r="V178">
            <v>0.20930232558139536</v>
          </cell>
          <cell r="W178">
            <v>0</v>
          </cell>
          <cell r="Y178">
            <v>31768.799999999999</v>
          </cell>
          <cell r="Z178">
            <v>0.05</v>
          </cell>
          <cell r="AA178">
            <v>363.15</v>
          </cell>
          <cell r="AB178">
            <v>4.25</v>
          </cell>
          <cell r="AC178">
            <v>32147</v>
          </cell>
          <cell r="AD178">
            <v>195</v>
          </cell>
          <cell r="AE178">
            <v>210</v>
          </cell>
          <cell r="AF178">
            <v>132</v>
          </cell>
          <cell r="AG178">
            <v>537</v>
          </cell>
          <cell r="AH178">
            <v>284.61</v>
          </cell>
          <cell r="AI178">
            <v>32431.61</v>
          </cell>
          <cell r="AM178">
            <v>32431.61</v>
          </cell>
        </row>
        <row r="179">
          <cell r="B179" t="str">
            <v>63281400</v>
          </cell>
          <cell r="D179" t="str">
            <v>EY495658</v>
          </cell>
          <cell r="E179" t="str">
            <v>Beanies Childcare</v>
          </cell>
          <cell r="F179">
            <v>5070</v>
          </cell>
          <cell r="G179">
            <v>3534</v>
          </cell>
          <cell r="H179">
            <v>4290</v>
          </cell>
          <cell r="I179">
            <v>12894</v>
          </cell>
          <cell r="K179">
            <v>1365</v>
          </cell>
          <cell r="L179">
            <v>1260</v>
          </cell>
          <cell r="M179">
            <v>1155</v>
          </cell>
          <cell r="N179">
            <v>3780</v>
          </cell>
          <cell r="P179">
            <v>6435</v>
          </cell>
          <cell r="Q179">
            <v>4794</v>
          </cell>
          <cell r="R179">
            <v>5445</v>
          </cell>
          <cell r="S179">
            <v>16674</v>
          </cell>
          <cell r="U179">
            <v>0.84</v>
          </cell>
          <cell r="V179">
            <v>0.94057724957555178</v>
          </cell>
          <cell r="W179">
            <v>0.92523364485981308</v>
          </cell>
          <cell r="Y179">
            <v>70030.8</v>
          </cell>
          <cell r="Z179">
            <v>0.39</v>
          </cell>
          <cell r="AA179">
            <v>6579.07</v>
          </cell>
          <cell r="AB179">
            <v>4.59</v>
          </cell>
          <cell r="AC179">
            <v>76533.66</v>
          </cell>
          <cell r="AD179">
            <v>1560</v>
          </cell>
          <cell r="AE179">
            <v>630</v>
          </cell>
          <cell r="AF179">
            <v>1155</v>
          </cell>
          <cell r="AG179">
            <v>3345</v>
          </cell>
          <cell r="AH179">
            <v>1772.8500000000001</v>
          </cell>
          <cell r="AI179">
            <v>78306.510000000009</v>
          </cell>
          <cell r="AM179">
            <v>78306.510000000009</v>
          </cell>
        </row>
        <row r="180">
          <cell r="B180" t="str">
            <v>31184100</v>
          </cell>
          <cell r="D180" t="str">
            <v>EY423110</v>
          </cell>
          <cell r="E180" t="str">
            <v>Beech Hill Nursery</v>
          </cell>
          <cell r="F180">
            <v>7423</v>
          </cell>
          <cell r="G180">
            <v>6034</v>
          </cell>
          <cell r="H180">
            <v>6281</v>
          </cell>
          <cell r="I180">
            <v>19738</v>
          </cell>
          <cell r="K180">
            <v>5538</v>
          </cell>
          <cell r="L180">
            <v>4396</v>
          </cell>
          <cell r="M180">
            <v>4686</v>
          </cell>
          <cell r="N180">
            <v>14620</v>
          </cell>
          <cell r="P180">
            <v>12961</v>
          </cell>
          <cell r="Q180">
            <v>10430</v>
          </cell>
          <cell r="R180">
            <v>10967</v>
          </cell>
          <cell r="S180">
            <v>34358</v>
          </cell>
          <cell r="U180">
            <v>4.7619047619047616E-2</v>
          </cell>
          <cell r="V180">
            <v>3.4802784222737818E-2</v>
          </cell>
          <cell r="W180">
            <v>6.3206282321394372E-2</v>
          </cell>
          <cell r="Y180">
            <v>144303.6</v>
          </cell>
          <cell r="Z180">
            <v>0.02</v>
          </cell>
          <cell r="AA180">
            <v>736.28</v>
          </cell>
          <cell r="AB180">
            <v>4.22</v>
          </cell>
          <cell r="AC180">
            <v>144990.75999999998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144990.75999999998</v>
          </cell>
          <cell r="AM180">
            <v>144990.75999999998</v>
          </cell>
        </row>
        <row r="181">
          <cell r="B181" t="str">
            <v>58741900</v>
          </cell>
          <cell r="D181" t="str">
            <v>EY495664</v>
          </cell>
          <cell r="E181" t="str">
            <v>Birley Community Pre-School</v>
          </cell>
          <cell r="F181">
            <v>572</v>
          </cell>
          <cell r="G181">
            <v>728</v>
          </cell>
          <cell r="H181">
            <v>484</v>
          </cell>
          <cell r="I181">
            <v>1784</v>
          </cell>
          <cell r="K181">
            <v>2262</v>
          </cell>
          <cell r="L181">
            <v>1442</v>
          </cell>
          <cell r="M181">
            <v>1914</v>
          </cell>
          <cell r="N181">
            <v>5618</v>
          </cell>
          <cell r="P181">
            <v>2834</v>
          </cell>
          <cell r="Q181">
            <v>2170</v>
          </cell>
          <cell r="R181">
            <v>2398</v>
          </cell>
          <cell r="S181">
            <v>7402</v>
          </cell>
          <cell r="U181">
            <v>0</v>
          </cell>
          <cell r="V181">
            <v>5.7692307692307696E-2</v>
          </cell>
          <cell r="W181">
            <v>0</v>
          </cell>
          <cell r="Y181">
            <v>31088.400000000001</v>
          </cell>
          <cell r="Z181">
            <v>0.01</v>
          </cell>
          <cell r="AA181">
            <v>55.08</v>
          </cell>
          <cell r="AB181">
            <v>4.21</v>
          </cell>
          <cell r="AC181">
            <v>31162.42</v>
          </cell>
          <cell r="AD181">
            <v>0</v>
          </cell>
          <cell r="AE181">
            <v>252</v>
          </cell>
          <cell r="AF181">
            <v>0</v>
          </cell>
          <cell r="AG181">
            <v>252</v>
          </cell>
          <cell r="AH181">
            <v>133.56</v>
          </cell>
          <cell r="AI181">
            <v>31295.98</v>
          </cell>
          <cell r="AM181">
            <v>31295.98</v>
          </cell>
        </row>
        <row r="182">
          <cell r="B182" t="str">
            <v>32765300</v>
          </cell>
          <cell r="D182" t="str">
            <v>EY281531</v>
          </cell>
          <cell r="E182" t="str">
            <v>Bizzy Bee Family Childcare Centre</v>
          </cell>
          <cell r="F182">
            <v>10906</v>
          </cell>
          <cell r="G182">
            <v>6600</v>
          </cell>
          <cell r="H182">
            <v>9228</v>
          </cell>
          <cell r="I182">
            <v>26734</v>
          </cell>
          <cell r="K182">
            <v>7539</v>
          </cell>
          <cell r="L182">
            <v>6180</v>
          </cell>
          <cell r="M182">
            <v>6379</v>
          </cell>
          <cell r="N182">
            <v>20098</v>
          </cell>
          <cell r="P182">
            <v>18445</v>
          </cell>
          <cell r="Q182">
            <v>12780</v>
          </cell>
          <cell r="R182">
            <v>15607</v>
          </cell>
          <cell r="S182">
            <v>46832</v>
          </cell>
          <cell r="U182">
            <v>9.5238095238095233E-2</v>
          </cell>
          <cell r="V182">
            <v>9.5454545454545459E-2</v>
          </cell>
          <cell r="W182">
            <v>2.835538752362949E-2</v>
          </cell>
          <cell r="Y182">
            <v>196694.39999999999</v>
          </cell>
          <cell r="Z182">
            <v>0.03</v>
          </cell>
          <cell r="AA182">
            <v>1504.41</v>
          </cell>
          <cell r="AB182">
            <v>4.2300000000000004</v>
          </cell>
          <cell r="AC182">
            <v>198099.36000000002</v>
          </cell>
          <cell r="AD182">
            <v>1455</v>
          </cell>
          <cell r="AE182">
            <v>1890</v>
          </cell>
          <cell r="AF182">
            <v>495</v>
          </cell>
          <cell r="AG182">
            <v>3840</v>
          </cell>
          <cell r="AH182">
            <v>2035.2</v>
          </cell>
          <cell r="AI182">
            <v>200134.56000000003</v>
          </cell>
          <cell r="AM182">
            <v>200134.56000000003</v>
          </cell>
        </row>
        <row r="183">
          <cell r="B183" t="str">
            <v>31184300</v>
          </cell>
          <cell r="D183" t="str">
            <v>300771</v>
          </cell>
          <cell r="E183" t="str">
            <v>Bents Green Pre-School</v>
          </cell>
          <cell r="F183">
            <v>3900</v>
          </cell>
          <cell r="G183">
            <v>1183</v>
          </cell>
          <cell r="H183">
            <v>3300</v>
          </cell>
          <cell r="I183">
            <v>8383</v>
          </cell>
          <cell r="K183">
            <v>565.5</v>
          </cell>
          <cell r="L183">
            <v>221</v>
          </cell>
          <cell r="M183">
            <v>174</v>
          </cell>
          <cell r="N183">
            <v>960.5</v>
          </cell>
          <cell r="P183">
            <v>4466</v>
          </cell>
          <cell r="Q183">
            <v>1404</v>
          </cell>
          <cell r="R183">
            <v>3474</v>
          </cell>
          <cell r="S183">
            <v>9344</v>
          </cell>
          <cell r="U183">
            <v>3.4482758620689655E-2</v>
          </cell>
          <cell r="V183">
            <v>3.2967032967032968E-2</v>
          </cell>
          <cell r="W183">
            <v>0</v>
          </cell>
          <cell r="Y183">
            <v>39244.800000000003</v>
          </cell>
          <cell r="Z183">
            <v>0.01</v>
          </cell>
          <cell r="AA183">
            <v>88.13</v>
          </cell>
          <cell r="AB183">
            <v>4.21</v>
          </cell>
          <cell r="AC183">
            <v>39338.239999999998</v>
          </cell>
          <cell r="AD183">
            <v>12</v>
          </cell>
          <cell r="AE183">
            <v>0</v>
          </cell>
          <cell r="AF183">
            <v>0</v>
          </cell>
          <cell r="AG183">
            <v>12</v>
          </cell>
          <cell r="AH183">
            <v>6.36</v>
          </cell>
          <cell r="AI183">
            <v>39344.6</v>
          </cell>
          <cell r="AM183">
            <v>39344.6</v>
          </cell>
        </row>
        <row r="184">
          <cell r="B184" t="str">
            <v>54222200</v>
          </cell>
          <cell r="D184" t="str">
            <v>107168</v>
          </cell>
          <cell r="E184" t="str">
            <v>Bethany School</v>
          </cell>
          <cell r="F184">
            <v>390</v>
          </cell>
          <cell r="G184">
            <v>1050</v>
          </cell>
          <cell r="H184">
            <v>330</v>
          </cell>
          <cell r="I184">
            <v>1770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P184">
            <v>390</v>
          </cell>
          <cell r="Q184">
            <v>1050</v>
          </cell>
          <cell r="R184">
            <v>330</v>
          </cell>
          <cell r="S184">
            <v>1770</v>
          </cell>
          <cell r="U184">
            <v>0.5</v>
          </cell>
          <cell r="V184">
            <v>0.6</v>
          </cell>
          <cell r="W184">
            <v>0.16666666666666666</v>
          </cell>
          <cell r="Y184">
            <v>7434</v>
          </cell>
          <cell r="Z184">
            <v>0.22</v>
          </cell>
          <cell r="AA184">
            <v>387.2</v>
          </cell>
          <cell r="AB184">
            <v>4.42</v>
          </cell>
          <cell r="AC184">
            <v>7823.4</v>
          </cell>
          <cell r="AD184">
            <v>195</v>
          </cell>
          <cell r="AE184">
            <v>0</v>
          </cell>
          <cell r="AF184">
            <v>165</v>
          </cell>
          <cell r="AG184">
            <v>360</v>
          </cell>
          <cell r="AH184">
            <v>190.8</v>
          </cell>
          <cell r="AI184">
            <v>8014.2</v>
          </cell>
          <cell r="AM184">
            <v>8014.2</v>
          </cell>
        </row>
        <row r="185">
          <cell r="B185" t="str">
            <v>31184500</v>
          </cell>
          <cell r="D185" t="str">
            <v>300754</v>
          </cell>
          <cell r="E185" t="str">
            <v>Bole Hill Nursery</v>
          </cell>
          <cell r="F185">
            <v>13015</v>
          </cell>
          <cell r="G185">
            <v>7157</v>
          </cell>
          <cell r="H185">
            <v>11013</v>
          </cell>
          <cell r="I185">
            <v>31185</v>
          </cell>
          <cell r="K185">
            <v>8455</v>
          </cell>
          <cell r="L185">
            <v>4531</v>
          </cell>
          <cell r="M185">
            <v>7154</v>
          </cell>
          <cell r="N185">
            <v>20140</v>
          </cell>
          <cell r="P185">
            <v>21470</v>
          </cell>
          <cell r="Q185">
            <v>11688</v>
          </cell>
          <cell r="R185">
            <v>18167</v>
          </cell>
          <cell r="S185">
            <v>51325</v>
          </cell>
          <cell r="U185">
            <v>0.12676056338028169</v>
          </cell>
          <cell r="V185">
            <v>7.4332821014391509E-2</v>
          </cell>
          <cell r="W185">
            <v>0.15819024646468768</v>
          </cell>
          <cell r="Y185">
            <v>215565</v>
          </cell>
          <cell r="Z185">
            <v>0.06</v>
          </cell>
          <cell r="AA185">
            <v>2844.25</v>
          </cell>
          <cell r="AB185">
            <v>4.26</v>
          </cell>
          <cell r="AC185">
            <v>218644.5</v>
          </cell>
          <cell r="AD185">
            <v>455</v>
          </cell>
          <cell r="AE185">
            <v>210</v>
          </cell>
          <cell r="AF185">
            <v>312</v>
          </cell>
          <cell r="AG185">
            <v>977</v>
          </cell>
          <cell r="AH185">
            <v>517.81000000000006</v>
          </cell>
          <cell r="AI185">
            <v>219162.31</v>
          </cell>
          <cell r="AM185">
            <v>219162.31</v>
          </cell>
        </row>
        <row r="186">
          <cell r="B186" t="str">
            <v>31184700</v>
          </cell>
          <cell r="D186" t="str">
            <v>EY481053</v>
          </cell>
          <cell r="E186" t="str">
            <v>Bradway Pre School</v>
          </cell>
          <cell r="F186">
            <v>5574</v>
          </cell>
          <cell r="G186">
            <v>3819</v>
          </cell>
          <cell r="H186">
            <v>4716</v>
          </cell>
          <cell r="I186">
            <v>14109</v>
          </cell>
          <cell r="K186">
            <v>1183</v>
          </cell>
          <cell r="L186">
            <v>1560</v>
          </cell>
          <cell r="M186">
            <v>1001</v>
          </cell>
          <cell r="N186">
            <v>3744</v>
          </cell>
          <cell r="P186">
            <v>6757</v>
          </cell>
          <cell r="Q186">
            <v>5379</v>
          </cell>
          <cell r="R186">
            <v>5717</v>
          </cell>
          <cell r="S186">
            <v>17853</v>
          </cell>
          <cell r="U186">
            <v>0.21052631578947367</v>
          </cell>
          <cell r="V186">
            <v>0.40219952867242736</v>
          </cell>
          <cell r="W186">
            <v>0.24593679458239279</v>
          </cell>
          <cell r="Y186">
            <v>74982.600000000006</v>
          </cell>
          <cell r="Z186">
            <v>0.12</v>
          </cell>
          <cell r="AA186">
            <v>2196.4699999999998</v>
          </cell>
          <cell r="AB186">
            <v>4.32</v>
          </cell>
          <cell r="AC186">
            <v>77124.960000000006</v>
          </cell>
          <cell r="AD186">
            <v>585</v>
          </cell>
          <cell r="AE186">
            <v>201</v>
          </cell>
          <cell r="AF186">
            <v>495</v>
          </cell>
          <cell r="AG186">
            <v>1281</v>
          </cell>
          <cell r="AH186">
            <v>678.93000000000006</v>
          </cell>
          <cell r="AI186">
            <v>77803.89</v>
          </cell>
          <cell r="AM186">
            <v>77803.89</v>
          </cell>
        </row>
        <row r="187">
          <cell r="B187" t="str">
            <v>64666100</v>
          </cell>
          <cell r="D187" t="str">
            <v>EY547605</v>
          </cell>
          <cell r="E187" t="str">
            <v>Brierley Field Children's Nursery Ltd</v>
          </cell>
          <cell r="F187">
            <v>3761</v>
          </cell>
          <cell r="G187">
            <v>2330</v>
          </cell>
          <cell r="H187">
            <v>3182</v>
          </cell>
          <cell r="I187">
            <v>9273</v>
          </cell>
          <cell r="K187">
            <v>2830</v>
          </cell>
          <cell r="L187">
            <v>884</v>
          </cell>
          <cell r="M187">
            <v>2395</v>
          </cell>
          <cell r="N187">
            <v>6109</v>
          </cell>
          <cell r="P187">
            <v>6591</v>
          </cell>
          <cell r="Q187">
            <v>3214</v>
          </cell>
          <cell r="R187">
            <v>5577</v>
          </cell>
          <cell r="S187">
            <v>15382</v>
          </cell>
          <cell r="U187">
            <v>0.36842105263157893</v>
          </cell>
          <cell r="V187">
            <v>0.43776824034334766</v>
          </cell>
          <cell r="W187">
            <v>0.45620814013395156</v>
          </cell>
          <cell r="Y187">
            <v>64604.4</v>
          </cell>
          <cell r="Z187">
            <v>0.18</v>
          </cell>
          <cell r="AA187">
            <v>2806.99</v>
          </cell>
          <cell r="AB187">
            <v>4.38</v>
          </cell>
          <cell r="AC187">
            <v>67373.16</v>
          </cell>
          <cell r="AD187">
            <v>195</v>
          </cell>
          <cell r="AE187">
            <v>255</v>
          </cell>
          <cell r="AF187">
            <v>165</v>
          </cell>
          <cell r="AG187">
            <v>615</v>
          </cell>
          <cell r="AH187">
            <v>325.95</v>
          </cell>
          <cell r="AI187">
            <v>67699.11</v>
          </cell>
          <cell r="AM187">
            <v>67699.11</v>
          </cell>
        </row>
        <row r="188">
          <cell r="B188" t="str">
            <v>50214000</v>
          </cell>
          <cell r="D188" t="str">
            <v>EY432460</v>
          </cell>
          <cell r="E188" t="str">
            <v>Bright Beginners</v>
          </cell>
          <cell r="F188">
            <v>8795</v>
          </cell>
          <cell r="G188">
            <v>4985</v>
          </cell>
          <cell r="H188">
            <v>7442</v>
          </cell>
          <cell r="I188">
            <v>21222</v>
          </cell>
          <cell r="K188">
            <v>2925</v>
          </cell>
          <cell r="L188">
            <v>1230</v>
          </cell>
          <cell r="M188">
            <v>2475</v>
          </cell>
          <cell r="N188">
            <v>6630</v>
          </cell>
          <cell r="P188">
            <v>11720</v>
          </cell>
          <cell r="Q188">
            <v>6215</v>
          </cell>
          <cell r="R188">
            <v>9917</v>
          </cell>
          <cell r="S188">
            <v>27852</v>
          </cell>
          <cell r="U188">
            <v>0.78723404255319152</v>
          </cell>
          <cell r="V188">
            <v>0.73520561685055164</v>
          </cell>
          <cell r="W188">
            <v>0.79338103756708411</v>
          </cell>
          <cell r="Y188">
            <v>116978.4</v>
          </cell>
          <cell r="Z188">
            <v>0.34</v>
          </cell>
          <cell r="AA188">
            <v>9532</v>
          </cell>
          <cell r="AB188">
            <v>4.54</v>
          </cell>
          <cell r="AC188">
            <v>126448.08</v>
          </cell>
          <cell r="AD188">
            <v>3155</v>
          </cell>
          <cell r="AE188">
            <v>1970</v>
          </cell>
          <cell r="AF188">
            <v>1705</v>
          </cell>
          <cell r="AG188">
            <v>6830</v>
          </cell>
          <cell r="AH188">
            <v>3619.9</v>
          </cell>
          <cell r="AI188">
            <v>130067.98</v>
          </cell>
          <cell r="AM188">
            <v>130067.98</v>
          </cell>
        </row>
        <row r="189">
          <cell r="B189" t="str">
            <v>70250200</v>
          </cell>
          <cell r="D189" t="str">
            <v>EY556637</v>
          </cell>
          <cell r="E189" t="str">
            <v>Bright Bunnies Day Care</v>
          </cell>
          <cell r="F189">
            <v>680</v>
          </cell>
          <cell r="G189">
            <v>368</v>
          </cell>
          <cell r="H189">
            <v>575</v>
          </cell>
          <cell r="I189">
            <v>1623</v>
          </cell>
          <cell r="K189">
            <v>132</v>
          </cell>
          <cell r="L189">
            <v>15</v>
          </cell>
          <cell r="M189">
            <v>112</v>
          </cell>
          <cell r="N189">
            <v>259</v>
          </cell>
          <cell r="P189">
            <v>812</v>
          </cell>
          <cell r="Q189">
            <v>383</v>
          </cell>
          <cell r="R189">
            <v>687</v>
          </cell>
          <cell r="S189">
            <v>1882</v>
          </cell>
          <cell r="U189">
            <v>0.6</v>
          </cell>
          <cell r="V189">
            <v>0.42857142857142855</v>
          </cell>
          <cell r="W189">
            <v>0.51724137931034486</v>
          </cell>
          <cell r="Y189">
            <v>7904.4</v>
          </cell>
          <cell r="Z189">
            <v>0.24</v>
          </cell>
          <cell r="AA189">
            <v>442.94</v>
          </cell>
          <cell r="AB189">
            <v>4.4400000000000004</v>
          </cell>
          <cell r="AC189">
            <v>8356.08</v>
          </cell>
          <cell r="AD189">
            <v>150</v>
          </cell>
          <cell r="AE189">
            <v>0</v>
          </cell>
          <cell r="AF189">
            <v>165</v>
          </cell>
          <cell r="AG189">
            <v>315</v>
          </cell>
          <cell r="AH189">
            <v>166.95000000000002</v>
          </cell>
          <cell r="AI189">
            <v>8523.0300000000007</v>
          </cell>
          <cell r="AM189">
            <v>8523.0300000000007</v>
          </cell>
        </row>
        <row r="190">
          <cell r="B190" t="str">
            <v>56656800</v>
          </cell>
          <cell r="D190" t="str">
            <v>EY441196</v>
          </cell>
          <cell r="E190" t="str">
            <v>Bright Stars Nursery</v>
          </cell>
          <cell r="F190">
            <v>7338</v>
          </cell>
          <cell r="G190">
            <v>4851</v>
          </cell>
          <cell r="H190">
            <v>6209</v>
          </cell>
          <cell r="I190">
            <v>18398</v>
          </cell>
          <cell r="K190">
            <v>767</v>
          </cell>
          <cell r="L190">
            <v>679</v>
          </cell>
          <cell r="M190">
            <v>649</v>
          </cell>
          <cell r="N190">
            <v>2095</v>
          </cell>
          <cell r="P190">
            <v>8105</v>
          </cell>
          <cell r="Q190">
            <v>5530</v>
          </cell>
          <cell r="R190">
            <v>6858</v>
          </cell>
          <cell r="S190">
            <v>20493</v>
          </cell>
          <cell r="U190">
            <v>0.82926829268292679</v>
          </cell>
          <cell r="V190">
            <v>0.83301034923514605</v>
          </cell>
          <cell r="W190">
            <v>0.82269185994447924</v>
          </cell>
          <cell r="Y190">
            <v>86070.6</v>
          </cell>
          <cell r="Z190">
            <v>0.36</v>
          </cell>
          <cell r="AA190">
            <v>7466.71</v>
          </cell>
          <cell r="AB190">
            <v>4.5600000000000005</v>
          </cell>
          <cell r="AC190">
            <v>93448.080000000016</v>
          </cell>
          <cell r="AD190">
            <v>990</v>
          </cell>
          <cell r="AE190">
            <v>795</v>
          </cell>
          <cell r="AF190">
            <v>990</v>
          </cell>
          <cell r="AG190">
            <v>2775</v>
          </cell>
          <cell r="AH190">
            <v>1470.75</v>
          </cell>
          <cell r="AI190">
            <v>94918.830000000016</v>
          </cell>
          <cell r="AM190">
            <v>94918.830000000016</v>
          </cell>
        </row>
        <row r="191">
          <cell r="B191" t="str">
            <v>61866800</v>
          </cell>
          <cell r="E191" t="str">
            <v>Broomhall Under 3’s Limited</v>
          </cell>
          <cell r="F191">
            <v>195</v>
          </cell>
          <cell r="G191">
            <v>0</v>
          </cell>
          <cell r="H191">
            <v>165</v>
          </cell>
          <cell r="I191">
            <v>360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P191">
            <v>195</v>
          </cell>
          <cell r="Q191">
            <v>0</v>
          </cell>
          <cell r="R191">
            <v>165</v>
          </cell>
          <cell r="S191">
            <v>360</v>
          </cell>
          <cell r="U191">
            <v>1</v>
          </cell>
          <cell r="V191">
            <v>0</v>
          </cell>
          <cell r="W191" t="str">
            <v>0</v>
          </cell>
          <cell r="Y191">
            <v>1512</v>
          </cell>
          <cell r="Z191">
            <v>0.24</v>
          </cell>
          <cell r="AA191">
            <v>85.8</v>
          </cell>
          <cell r="AB191">
            <v>4.4400000000000004</v>
          </cell>
          <cell r="AC191">
            <v>1598.4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1598.4</v>
          </cell>
          <cell r="AM191">
            <v>1598.4</v>
          </cell>
        </row>
        <row r="192">
          <cell r="B192" t="str">
            <v>63160100</v>
          </cell>
          <cell r="D192" t="str">
            <v>EY432893</v>
          </cell>
          <cell r="E192" t="str">
            <v>Busy Rascals</v>
          </cell>
          <cell r="F192">
            <v>82</v>
          </cell>
          <cell r="G192">
            <v>221</v>
          </cell>
          <cell r="H192">
            <v>69</v>
          </cell>
          <cell r="I192">
            <v>372</v>
          </cell>
          <cell r="K192">
            <v>52</v>
          </cell>
          <cell r="L192">
            <v>104</v>
          </cell>
          <cell r="M192">
            <v>44</v>
          </cell>
          <cell r="N192">
            <v>200</v>
          </cell>
          <cell r="P192">
            <v>134</v>
          </cell>
          <cell r="Q192">
            <v>325</v>
          </cell>
          <cell r="R192">
            <v>113</v>
          </cell>
          <cell r="S192">
            <v>572</v>
          </cell>
          <cell r="U192">
            <v>0.5</v>
          </cell>
          <cell r="V192">
            <v>0.29411764705882354</v>
          </cell>
          <cell r="W192">
            <v>0.8571428571428571</v>
          </cell>
          <cell r="Y192">
            <v>2402.4</v>
          </cell>
          <cell r="Z192">
            <v>0.2</v>
          </cell>
          <cell r="AA192">
            <v>114.16</v>
          </cell>
          <cell r="AB192">
            <v>4.4000000000000004</v>
          </cell>
          <cell r="AC192">
            <v>2516.8000000000002</v>
          </cell>
          <cell r="AD192">
            <v>0</v>
          </cell>
          <cell r="AE192">
            <v>65</v>
          </cell>
          <cell r="AF192">
            <v>0</v>
          </cell>
          <cell r="AG192">
            <v>65</v>
          </cell>
          <cell r="AH192">
            <v>34.450000000000003</v>
          </cell>
          <cell r="AI192">
            <v>2551.25</v>
          </cell>
          <cell r="AM192">
            <v>2551.25</v>
          </cell>
        </row>
        <row r="193">
          <cell r="B193" t="str">
            <v>58158600</v>
          </cell>
          <cell r="D193" t="str">
            <v>EY463691</v>
          </cell>
          <cell r="E193" t="str">
            <v>Chantrey House Nursery &amp; Pre-School</v>
          </cell>
          <cell r="F193">
            <v>6837</v>
          </cell>
          <cell r="G193">
            <v>6090</v>
          </cell>
          <cell r="H193">
            <v>5785</v>
          </cell>
          <cell r="I193">
            <v>18712</v>
          </cell>
          <cell r="K193">
            <v>4553</v>
          </cell>
          <cell r="L193">
            <v>4040</v>
          </cell>
          <cell r="M193">
            <v>3853</v>
          </cell>
          <cell r="N193">
            <v>12446</v>
          </cell>
          <cell r="P193">
            <v>11390</v>
          </cell>
          <cell r="Q193">
            <v>10130</v>
          </cell>
          <cell r="R193">
            <v>9638</v>
          </cell>
          <cell r="S193">
            <v>31158</v>
          </cell>
          <cell r="U193">
            <v>7.6923076923076927E-2</v>
          </cell>
          <cell r="V193">
            <v>0.10344827586206896</v>
          </cell>
          <cell r="W193">
            <v>6.0732984293193716E-2</v>
          </cell>
          <cell r="Y193">
            <v>130863.6</v>
          </cell>
          <cell r="Z193">
            <v>0.04</v>
          </cell>
          <cell r="AA193">
            <v>1104.1500000000001</v>
          </cell>
          <cell r="AB193">
            <v>4.24</v>
          </cell>
          <cell r="AC193">
            <v>132109.92000000001</v>
          </cell>
          <cell r="AD193">
            <v>773</v>
          </cell>
          <cell r="AE193">
            <v>840</v>
          </cell>
          <cell r="AF193">
            <v>473</v>
          </cell>
          <cell r="AG193">
            <v>2086</v>
          </cell>
          <cell r="AH193">
            <v>1105.5800000000002</v>
          </cell>
          <cell r="AI193">
            <v>133215.5</v>
          </cell>
          <cell r="AM193">
            <v>133215.5</v>
          </cell>
        </row>
        <row r="194">
          <cell r="B194" t="str">
            <v>31185100</v>
          </cell>
          <cell r="D194" t="str">
            <v>EY425698</v>
          </cell>
          <cell r="E194" t="str">
            <v>Chantreyland Children's Nursery</v>
          </cell>
          <cell r="F194">
            <v>14597</v>
          </cell>
          <cell r="G194">
            <v>8448</v>
          </cell>
          <cell r="H194">
            <v>12351</v>
          </cell>
          <cell r="I194">
            <v>35396</v>
          </cell>
          <cell r="K194">
            <v>9877</v>
          </cell>
          <cell r="L194">
            <v>4930</v>
          </cell>
          <cell r="M194">
            <v>8357</v>
          </cell>
          <cell r="N194">
            <v>23164</v>
          </cell>
          <cell r="P194">
            <v>24474</v>
          </cell>
          <cell r="Q194">
            <v>13378</v>
          </cell>
          <cell r="R194">
            <v>20708</v>
          </cell>
          <cell r="S194">
            <v>58560</v>
          </cell>
          <cell r="U194">
            <v>0.15942028985507245</v>
          </cell>
          <cell r="V194">
            <v>0.15686112031819688</v>
          </cell>
          <cell r="W194">
            <v>0.14671411394634246</v>
          </cell>
          <cell r="Y194">
            <v>245952</v>
          </cell>
          <cell r="Z194">
            <v>7.0000000000000007E-2</v>
          </cell>
          <cell r="AA194">
            <v>3976.85</v>
          </cell>
          <cell r="AB194">
            <v>4.2700000000000005</v>
          </cell>
          <cell r="AC194">
            <v>250051.20000000004</v>
          </cell>
          <cell r="AD194">
            <v>195</v>
          </cell>
          <cell r="AE194">
            <v>724.1</v>
          </cell>
          <cell r="AF194">
            <v>75</v>
          </cell>
          <cell r="AG194">
            <v>994.1</v>
          </cell>
          <cell r="AH194">
            <v>526.87300000000005</v>
          </cell>
          <cell r="AI194">
            <v>250578.07300000003</v>
          </cell>
          <cell r="AM194">
            <v>250578.07300000003</v>
          </cell>
        </row>
        <row r="195">
          <cell r="B195" t="str">
            <v>31184900</v>
          </cell>
          <cell r="D195" t="str">
            <v>403676</v>
          </cell>
          <cell r="E195" t="str">
            <v>Children 1st @ Breedon House</v>
          </cell>
          <cell r="F195">
            <v>21338</v>
          </cell>
          <cell r="G195">
            <v>10928</v>
          </cell>
          <cell r="H195">
            <v>18055</v>
          </cell>
          <cell r="I195">
            <v>50321</v>
          </cell>
          <cell r="K195">
            <v>13909</v>
          </cell>
          <cell r="L195">
            <v>7154</v>
          </cell>
          <cell r="M195">
            <v>11769</v>
          </cell>
          <cell r="N195">
            <v>32832</v>
          </cell>
          <cell r="P195">
            <v>35247</v>
          </cell>
          <cell r="Q195">
            <v>18082</v>
          </cell>
          <cell r="R195">
            <v>29824</v>
          </cell>
          <cell r="S195">
            <v>83153</v>
          </cell>
          <cell r="U195">
            <v>0.22772277227722773</v>
          </cell>
          <cell r="V195">
            <v>0.24871109256524149</v>
          </cell>
          <cell r="W195">
            <v>0.25864180270173848</v>
          </cell>
          <cell r="Y195">
            <v>349242.6</v>
          </cell>
          <cell r="Z195">
            <v>0.11</v>
          </cell>
          <cell r="AA195">
            <v>8904.49</v>
          </cell>
          <cell r="AB195">
            <v>4.3100000000000005</v>
          </cell>
          <cell r="AC195">
            <v>358389.43000000005</v>
          </cell>
          <cell r="AD195">
            <v>933</v>
          </cell>
          <cell r="AE195">
            <v>320</v>
          </cell>
          <cell r="AF195">
            <v>746.36</v>
          </cell>
          <cell r="AG195">
            <v>1999.3600000000001</v>
          </cell>
          <cell r="AH195">
            <v>1059.6608000000001</v>
          </cell>
          <cell r="AI195">
            <v>359449.09080000006</v>
          </cell>
          <cell r="AM195">
            <v>359449.09080000006</v>
          </cell>
        </row>
        <row r="196">
          <cell r="B196" t="str">
            <v>31185200</v>
          </cell>
          <cell r="D196" t="str">
            <v>EY358276</v>
          </cell>
          <cell r="E196" t="str">
            <v>Collegiate Montessori</v>
          </cell>
          <cell r="F196">
            <v>10126</v>
          </cell>
          <cell r="G196">
            <v>7103</v>
          </cell>
          <cell r="H196">
            <v>8568</v>
          </cell>
          <cell r="I196">
            <v>25797</v>
          </cell>
          <cell r="K196">
            <v>5785</v>
          </cell>
          <cell r="L196">
            <v>3976</v>
          </cell>
          <cell r="M196">
            <v>4895</v>
          </cell>
          <cell r="N196">
            <v>14656</v>
          </cell>
          <cell r="P196">
            <v>15911</v>
          </cell>
          <cell r="Q196">
            <v>11079</v>
          </cell>
          <cell r="R196">
            <v>13463</v>
          </cell>
          <cell r="S196">
            <v>40453</v>
          </cell>
          <cell r="U196">
            <v>5.4545454545454543E-2</v>
          </cell>
          <cell r="V196">
            <v>3.9419963395748277E-2</v>
          </cell>
          <cell r="W196">
            <v>4.5385779122541603E-2</v>
          </cell>
          <cell r="Y196">
            <v>169902.6</v>
          </cell>
          <cell r="Z196">
            <v>0.02</v>
          </cell>
          <cell r="AA196">
            <v>842.88</v>
          </cell>
          <cell r="AB196">
            <v>4.22</v>
          </cell>
          <cell r="AC196">
            <v>170711.66</v>
          </cell>
          <cell r="AD196">
            <v>0</v>
          </cell>
          <cell r="AE196">
            <v>210</v>
          </cell>
          <cell r="AF196">
            <v>0</v>
          </cell>
          <cell r="AG196">
            <v>210</v>
          </cell>
          <cell r="AH196">
            <v>111.30000000000001</v>
          </cell>
          <cell r="AI196">
            <v>170822.96</v>
          </cell>
          <cell r="AM196">
            <v>170822.96</v>
          </cell>
        </row>
        <row r="197">
          <cell r="B197" t="str">
            <v>31185300</v>
          </cell>
          <cell r="D197" t="str">
            <v>300724</v>
          </cell>
          <cell r="E197" t="str">
            <v>Corner House Nursery Ltd</v>
          </cell>
          <cell r="F197">
            <v>16733</v>
          </cell>
          <cell r="G197">
            <v>10728</v>
          </cell>
          <cell r="H197">
            <v>14159</v>
          </cell>
          <cell r="I197">
            <v>41620</v>
          </cell>
          <cell r="K197">
            <v>5590</v>
          </cell>
          <cell r="L197">
            <v>3203</v>
          </cell>
          <cell r="M197">
            <v>4730</v>
          </cell>
          <cell r="N197">
            <v>13523</v>
          </cell>
          <cell r="P197">
            <v>22323</v>
          </cell>
          <cell r="Q197">
            <v>13931</v>
          </cell>
          <cell r="R197">
            <v>18889</v>
          </cell>
          <cell r="S197">
            <v>55143</v>
          </cell>
          <cell r="U197">
            <v>9.8901098901098897E-2</v>
          </cell>
          <cell r="V197">
            <v>5.4530201342281877E-2</v>
          </cell>
          <cell r="W197">
            <v>0.11649251623835075</v>
          </cell>
          <cell r="Y197">
            <v>231600.6</v>
          </cell>
          <cell r="Z197">
            <v>0.04</v>
          </cell>
          <cell r="AA197">
            <v>2273.86</v>
          </cell>
          <cell r="AB197">
            <v>4.24</v>
          </cell>
          <cell r="AC197">
            <v>233806.32</v>
          </cell>
          <cell r="AD197">
            <v>1170</v>
          </cell>
          <cell r="AE197">
            <v>585</v>
          </cell>
          <cell r="AF197">
            <v>900</v>
          </cell>
          <cell r="AG197">
            <v>2655</v>
          </cell>
          <cell r="AH197">
            <v>1407.15</v>
          </cell>
          <cell r="AI197">
            <v>235213.47</v>
          </cell>
          <cell r="AM197">
            <v>235213.47</v>
          </cell>
        </row>
        <row r="198">
          <cell r="B198" t="str">
            <v>55041500</v>
          </cell>
          <cell r="D198" t="str">
            <v>EY555142</v>
          </cell>
          <cell r="E198" t="str">
            <v>Cornerstone Nurseries Ltd (Beechwood)</v>
          </cell>
          <cell r="F198">
            <v>6210</v>
          </cell>
          <cell r="G198">
            <v>3795</v>
          </cell>
          <cell r="H198">
            <v>5255</v>
          </cell>
          <cell r="I198">
            <v>15260</v>
          </cell>
          <cell r="K198">
            <v>1053</v>
          </cell>
          <cell r="L198">
            <v>711</v>
          </cell>
          <cell r="M198">
            <v>891</v>
          </cell>
          <cell r="N198">
            <v>2655</v>
          </cell>
          <cell r="P198">
            <v>7263</v>
          </cell>
          <cell r="Q198">
            <v>4506</v>
          </cell>
          <cell r="R198">
            <v>6146</v>
          </cell>
          <cell r="S198">
            <v>17915</v>
          </cell>
          <cell r="U198">
            <v>0.88571428571428568</v>
          </cell>
          <cell r="V198">
            <v>0.94466403162055335</v>
          </cell>
          <cell r="W198">
            <v>0.92815935561118967</v>
          </cell>
          <cell r="Y198">
            <v>75243</v>
          </cell>
          <cell r="Z198">
            <v>0.4</v>
          </cell>
          <cell r="AA198">
            <v>7213.39</v>
          </cell>
          <cell r="AB198">
            <v>4.6000000000000005</v>
          </cell>
          <cell r="AC198">
            <v>82409.000000000015</v>
          </cell>
          <cell r="AD198">
            <v>3642</v>
          </cell>
          <cell r="AE198">
            <v>1905</v>
          </cell>
          <cell r="AF198">
            <v>2696</v>
          </cell>
          <cell r="AG198">
            <v>8243</v>
          </cell>
          <cell r="AH198">
            <v>4368.79</v>
          </cell>
          <cell r="AI198">
            <v>86777.790000000008</v>
          </cell>
          <cell r="AM198">
            <v>86777.790000000008</v>
          </cell>
        </row>
        <row r="199">
          <cell r="B199" t="str">
            <v>33697500</v>
          </cell>
          <cell r="D199" t="str">
            <v>EY555144</v>
          </cell>
          <cell r="E199" t="str">
            <v>Cornerstone Nurseries Ltd (Treetops)</v>
          </cell>
          <cell r="F199">
            <v>9830</v>
          </cell>
          <cell r="G199">
            <v>6412</v>
          </cell>
          <cell r="H199">
            <v>8318</v>
          </cell>
          <cell r="I199">
            <v>24560</v>
          </cell>
          <cell r="K199">
            <v>3983</v>
          </cell>
          <cell r="L199">
            <v>3427</v>
          </cell>
          <cell r="M199">
            <v>3370</v>
          </cell>
          <cell r="N199">
            <v>10780</v>
          </cell>
          <cell r="P199">
            <v>13813</v>
          </cell>
          <cell r="Q199">
            <v>9839</v>
          </cell>
          <cell r="R199">
            <v>11688</v>
          </cell>
          <cell r="S199">
            <v>35340</v>
          </cell>
          <cell r="U199">
            <v>0.10714285714285714</v>
          </cell>
          <cell r="V199">
            <v>5.8484092326887088E-2</v>
          </cell>
          <cell r="W199">
            <v>9.5320623916811092E-2</v>
          </cell>
          <cell r="Y199">
            <v>148428</v>
          </cell>
          <cell r="Z199">
            <v>0.04</v>
          </cell>
          <cell r="AA199">
            <v>1394.58</v>
          </cell>
          <cell r="AB199">
            <v>4.24</v>
          </cell>
          <cell r="AC199">
            <v>149841.60000000001</v>
          </cell>
          <cell r="AD199">
            <v>640</v>
          </cell>
          <cell r="AE199">
            <v>168</v>
          </cell>
          <cell r="AF199">
            <v>594</v>
          </cell>
          <cell r="AG199">
            <v>1402</v>
          </cell>
          <cell r="AH199">
            <v>743.06000000000006</v>
          </cell>
          <cell r="AI199">
            <v>150584.66</v>
          </cell>
          <cell r="AM199">
            <v>150584.66</v>
          </cell>
        </row>
        <row r="200">
          <cell r="B200" t="str">
            <v>40865100</v>
          </cell>
          <cell r="D200" t="str">
            <v>EY555143</v>
          </cell>
          <cell r="E200" t="str">
            <v>Cornerstone Nurseries Ltd (Thorncliffe)</v>
          </cell>
          <cell r="F200">
            <v>6715</v>
          </cell>
          <cell r="G200">
            <v>5992</v>
          </cell>
          <cell r="H200">
            <v>5682</v>
          </cell>
          <cell r="I200">
            <v>18389</v>
          </cell>
          <cell r="K200">
            <v>3146</v>
          </cell>
          <cell r="L200">
            <v>2695</v>
          </cell>
          <cell r="M200">
            <v>2662</v>
          </cell>
          <cell r="N200">
            <v>8503</v>
          </cell>
          <cell r="P200">
            <v>9861</v>
          </cell>
          <cell r="Q200">
            <v>8687</v>
          </cell>
          <cell r="R200">
            <v>8344</v>
          </cell>
          <cell r="S200">
            <v>26892</v>
          </cell>
          <cell r="U200">
            <v>0.16216216216216217</v>
          </cell>
          <cell r="V200">
            <v>0.22429906542056074</v>
          </cell>
          <cell r="W200">
            <v>0.2255125284738041</v>
          </cell>
          <cell r="Y200">
            <v>112946.4</v>
          </cell>
          <cell r="Z200">
            <v>0.09</v>
          </cell>
          <cell r="AA200">
            <v>2388.87</v>
          </cell>
          <cell r="AB200">
            <v>4.29</v>
          </cell>
          <cell r="AC200">
            <v>115366.68000000001</v>
          </cell>
          <cell r="AD200">
            <v>507</v>
          </cell>
          <cell r="AE200">
            <v>546</v>
          </cell>
          <cell r="AF200">
            <v>429</v>
          </cell>
          <cell r="AG200">
            <v>1482</v>
          </cell>
          <cell r="AH200">
            <v>785.46</v>
          </cell>
          <cell r="AI200">
            <v>116152.14000000001</v>
          </cell>
          <cell r="AM200">
            <v>116152.14000000001</v>
          </cell>
        </row>
        <row r="201">
          <cell r="B201" t="str">
            <v>31185400</v>
          </cell>
          <cell r="D201" t="str">
            <v>403682</v>
          </cell>
          <cell r="E201" t="str">
            <v>Coumes Spring Children's Centre</v>
          </cell>
          <cell r="F201">
            <v>8166</v>
          </cell>
          <cell r="G201">
            <v>4878</v>
          </cell>
          <cell r="H201">
            <v>6910</v>
          </cell>
          <cell r="I201">
            <v>19954</v>
          </cell>
          <cell r="K201">
            <v>3588</v>
          </cell>
          <cell r="L201">
            <v>2030</v>
          </cell>
          <cell r="M201">
            <v>3036</v>
          </cell>
          <cell r="N201">
            <v>8654</v>
          </cell>
          <cell r="P201">
            <v>11754</v>
          </cell>
          <cell r="Q201">
            <v>6908</v>
          </cell>
          <cell r="R201">
            <v>9946</v>
          </cell>
          <cell r="S201">
            <v>28608</v>
          </cell>
          <cell r="U201">
            <v>2.2222222222222223E-2</v>
          </cell>
          <cell r="V201">
            <v>4.3048665491369771E-2</v>
          </cell>
          <cell r="W201">
            <v>0</v>
          </cell>
          <cell r="Y201">
            <v>120153.60000000001</v>
          </cell>
          <cell r="Z201">
            <v>0.01</v>
          </cell>
          <cell r="AA201">
            <v>245.78</v>
          </cell>
          <cell r="AB201">
            <v>4.21</v>
          </cell>
          <cell r="AC201">
            <v>120439.67999999999</v>
          </cell>
          <cell r="AD201">
            <v>2142</v>
          </cell>
          <cell r="AE201">
            <v>930</v>
          </cell>
          <cell r="AF201">
            <v>1734</v>
          </cell>
          <cell r="AG201">
            <v>4806</v>
          </cell>
          <cell r="AH201">
            <v>2547.1800000000003</v>
          </cell>
          <cell r="AI201">
            <v>122986.85999999999</v>
          </cell>
          <cell r="AM201">
            <v>122986.85999999999</v>
          </cell>
        </row>
        <row r="202">
          <cell r="B202" t="str">
            <v>48109000</v>
          </cell>
          <cell r="D202" t="str">
            <v>EY473009</v>
          </cell>
          <cell r="E202" t="str">
            <v>Croft Corner Nursery and Pre-School</v>
          </cell>
          <cell r="F202">
            <v>12541</v>
          </cell>
          <cell r="G202">
            <v>7514</v>
          </cell>
          <cell r="H202">
            <v>10612</v>
          </cell>
          <cell r="I202">
            <v>30667</v>
          </cell>
          <cell r="K202">
            <v>6791</v>
          </cell>
          <cell r="L202">
            <v>4870</v>
          </cell>
          <cell r="M202">
            <v>5746</v>
          </cell>
          <cell r="N202">
            <v>17407</v>
          </cell>
          <cell r="P202">
            <v>19332</v>
          </cell>
          <cell r="Q202">
            <v>12384</v>
          </cell>
          <cell r="R202">
            <v>16358</v>
          </cell>
          <cell r="S202">
            <v>48074</v>
          </cell>
          <cell r="U202">
            <v>3.0769230769230771E-2</v>
          </cell>
          <cell r="V202">
            <v>3.3539360835609218E-2</v>
          </cell>
          <cell r="W202">
            <v>2.9289399234481612E-2</v>
          </cell>
          <cell r="Y202">
            <v>201910.8</v>
          </cell>
          <cell r="Z202">
            <v>0.01</v>
          </cell>
          <cell r="AA202">
            <v>655.29</v>
          </cell>
          <cell r="AB202">
            <v>4.21</v>
          </cell>
          <cell r="AC202">
            <v>202391.54</v>
          </cell>
          <cell r="AD202">
            <v>936</v>
          </cell>
          <cell r="AE202">
            <v>520</v>
          </cell>
          <cell r="AF202">
            <v>682</v>
          </cell>
          <cell r="AG202">
            <v>2138</v>
          </cell>
          <cell r="AH202">
            <v>1133.1400000000001</v>
          </cell>
          <cell r="AI202">
            <v>203524.68000000002</v>
          </cell>
          <cell r="AM202">
            <v>203524.68000000002</v>
          </cell>
        </row>
        <row r="203">
          <cell r="B203" t="str">
            <v>31185700</v>
          </cell>
          <cell r="D203" t="str">
            <v>300933</v>
          </cell>
          <cell r="E203" t="str">
            <v>Crosspool Community Pre School</v>
          </cell>
          <cell r="F203">
            <v>4927</v>
          </cell>
          <cell r="G203">
            <v>4864</v>
          </cell>
          <cell r="H203">
            <v>4169</v>
          </cell>
          <cell r="I203">
            <v>13960</v>
          </cell>
          <cell r="K203">
            <v>2435</v>
          </cell>
          <cell r="L203">
            <v>3497</v>
          </cell>
          <cell r="M203">
            <v>2060</v>
          </cell>
          <cell r="N203">
            <v>7992</v>
          </cell>
          <cell r="P203">
            <v>7362</v>
          </cell>
          <cell r="Q203">
            <v>8361</v>
          </cell>
          <cell r="R203">
            <v>6229</v>
          </cell>
          <cell r="S203">
            <v>21952</v>
          </cell>
          <cell r="U203">
            <v>0</v>
          </cell>
          <cell r="V203">
            <v>0</v>
          </cell>
          <cell r="W203">
            <v>0</v>
          </cell>
          <cell r="Y203">
            <v>92198.399999999994</v>
          </cell>
          <cell r="Z203">
            <v>0</v>
          </cell>
          <cell r="AA203">
            <v>0</v>
          </cell>
          <cell r="AB203">
            <v>4.2</v>
          </cell>
          <cell r="AC203">
            <v>92198.400000000009</v>
          </cell>
          <cell r="AD203">
            <v>579</v>
          </cell>
          <cell r="AE203">
            <v>398</v>
          </cell>
          <cell r="AF203">
            <v>489</v>
          </cell>
          <cell r="AG203">
            <v>1466</v>
          </cell>
          <cell r="AH203">
            <v>776.98</v>
          </cell>
          <cell r="AI203">
            <v>92975.38</v>
          </cell>
          <cell r="AM203">
            <v>92975.38</v>
          </cell>
        </row>
        <row r="204">
          <cell r="B204" t="str">
            <v>40538600</v>
          </cell>
          <cell r="D204" t="str">
            <v>EY292049</v>
          </cell>
          <cell r="E204" t="str">
            <v>Daisy Chain Private Day Care</v>
          </cell>
          <cell r="F204">
            <v>1650</v>
          </cell>
          <cell r="G204">
            <v>0</v>
          </cell>
          <cell r="H204">
            <v>1396</v>
          </cell>
          <cell r="I204">
            <v>3046</v>
          </cell>
          <cell r="K204">
            <v>1350</v>
          </cell>
          <cell r="L204">
            <v>0</v>
          </cell>
          <cell r="M204">
            <v>1142</v>
          </cell>
          <cell r="N204">
            <v>2492</v>
          </cell>
          <cell r="P204">
            <v>3000</v>
          </cell>
          <cell r="Q204">
            <v>0</v>
          </cell>
          <cell r="R204">
            <v>2538</v>
          </cell>
          <cell r="S204">
            <v>5538</v>
          </cell>
          <cell r="U204">
            <v>0</v>
          </cell>
          <cell r="V204">
            <v>0</v>
          </cell>
          <cell r="W204">
            <v>0</v>
          </cell>
          <cell r="Y204">
            <v>23259.599999999999</v>
          </cell>
          <cell r="Z204">
            <v>0</v>
          </cell>
          <cell r="AA204">
            <v>0</v>
          </cell>
          <cell r="AB204">
            <v>4.2</v>
          </cell>
          <cell r="AC204">
            <v>23259.600000000002</v>
          </cell>
          <cell r="AD204">
            <v>150</v>
          </cell>
          <cell r="AE204">
            <v>0</v>
          </cell>
          <cell r="AF204">
            <v>165</v>
          </cell>
          <cell r="AG204">
            <v>315</v>
          </cell>
          <cell r="AH204">
            <v>166.95000000000002</v>
          </cell>
          <cell r="AI204">
            <v>23426.550000000003</v>
          </cell>
          <cell r="AM204">
            <v>23426.550000000003</v>
          </cell>
        </row>
        <row r="205">
          <cell r="B205" t="str">
            <v>30496800</v>
          </cell>
          <cell r="D205" t="str">
            <v>EY497527</v>
          </cell>
          <cell r="E205" t="str">
            <v>Darnall Community Nursery</v>
          </cell>
          <cell r="F205">
            <v>15600</v>
          </cell>
          <cell r="G205">
            <v>10605</v>
          </cell>
          <cell r="H205">
            <v>13200</v>
          </cell>
          <cell r="I205">
            <v>39405</v>
          </cell>
          <cell r="K205">
            <v>1645</v>
          </cell>
          <cell r="L205">
            <v>1575</v>
          </cell>
          <cell r="M205">
            <v>1392</v>
          </cell>
          <cell r="N205">
            <v>4612</v>
          </cell>
          <cell r="P205">
            <v>17245</v>
          </cell>
          <cell r="Q205">
            <v>12180</v>
          </cell>
          <cell r="R205">
            <v>14592</v>
          </cell>
          <cell r="S205">
            <v>44017</v>
          </cell>
          <cell r="U205">
            <v>0.95121951219512191</v>
          </cell>
          <cell r="V205">
            <v>0.90099009900990101</v>
          </cell>
          <cell r="W205">
            <v>0.9311688311688312</v>
          </cell>
          <cell r="Y205">
            <v>184871.4</v>
          </cell>
          <cell r="Z205">
            <v>0.41</v>
          </cell>
          <cell r="AA205">
            <v>18024.8</v>
          </cell>
          <cell r="AB205">
            <v>4.6100000000000003</v>
          </cell>
          <cell r="AC205">
            <v>202918.37000000002</v>
          </cell>
          <cell r="AD205">
            <v>4800</v>
          </cell>
          <cell r="AE205">
            <v>2205</v>
          </cell>
          <cell r="AF205">
            <v>3570</v>
          </cell>
          <cell r="AG205">
            <v>10575</v>
          </cell>
          <cell r="AH205">
            <v>5604.75</v>
          </cell>
          <cell r="AI205">
            <v>208523.12000000002</v>
          </cell>
          <cell r="AM205">
            <v>208523.12000000002</v>
          </cell>
        </row>
        <row r="206">
          <cell r="B206" t="str">
            <v>31185800</v>
          </cell>
          <cell r="D206" t="str">
            <v>EY485611</v>
          </cell>
          <cell r="E206" t="str">
            <v>Deepcar Pre-School and Daycare</v>
          </cell>
          <cell r="F206">
            <v>2415</v>
          </cell>
          <cell r="G206">
            <v>1847</v>
          </cell>
          <cell r="H206">
            <v>2043</v>
          </cell>
          <cell r="I206">
            <v>6305</v>
          </cell>
          <cell r="K206">
            <v>2177</v>
          </cell>
          <cell r="L206">
            <v>924</v>
          </cell>
          <cell r="M206">
            <v>1842</v>
          </cell>
          <cell r="N206">
            <v>4943</v>
          </cell>
          <cell r="P206">
            <v>4592</v>
          </cell>
          <cell r="Q206">
            <v>2771</v>
          </cell>
          <cell r="R206">
            <v>3885</v>
          </cell>
          <cell r="S206">
            <v>11248</v>
          </cell>
          <cell r="U206">
            <v>0.15384615384615385</v>
          </cell>
          <cell r="V206">
            <v>0.11368250101502234</v>
          </cell>
          <cell r="W206">
            <v>0.17022944866292505</v>
          </cell>
          <cell r="Y206">
            <v>47241.599999999999</v>
          </cell>
          <cell r="Z206">
            <v>7.0000000000000007E-2</v>
          </cell>
          <cell r="AA206">
            <v>740.44</v>
          </cell>
          <cell r="AB206">
            <v>4.2700000000000005</v>
          </cell>
          <cell r="AC206">
            <v>48028.960000000006</v>
          </cell>
          <cell r="AD206">
            <v>731</v>
          </cell>
          <cell r="AE206">
            <v>840</v>
          </cell>
          <cell r="AF206">
            <v>495</v>
          </cell>
          <cell r="AG206">
            <v>2066</v>
          </cell>
          <cell r="AH206">
            <v>1094.98</v>
          </cell>
          <cell r="AI206">
            <v>49123.94000000001</v>
          </cell>
          <cell r="AM206">
            <v>49123.94000000001</v>
          </cell>
        </row>
        <row r="207">
          <cell r="B207" t="str">
            <v>31185900</v>
          </cell>
          <cell r="D207" t="str">
            <v>EY260159</v>
          </cell>
          <cell r="E207" t="str">
            <v>Dickory Dock Nursery</v>
          </cell>
          <cell r="F207">
            <v>14386</v>
          </cell>
          <cell r="G207">
            <v>8538</v>
          </cell>
          <cell r="H207">
            <v>12173</v>
          </cell>
          <cell r="I207">
            <v>35097</v>
          </cell>
          <cell r="K207">
            <v>6677</v>
          </cell>
          <cell r="L207">
            <v>4316</v>
          </cell>
          <cell r="M207">
            <v>5650</v>
          </cell>
          <cell r="N207">
            <v>16643</v>
          </cell>
          <cell r="P207">
            <v>21063</v>
          </cell>
          <cell r="Q207">
            <v>12854</v>
          </cell>
          <cell r="R207">
            <v>17823</v>
          </cell>
          <cell r="S207">
            <v>51740</v>
          </cell>
          <cell r="U207">
            <v>0.88405797101449279</v>
          </cell>
          <cell r="V207">
            <v>0.81233017895624482</v>
          </cell>
          <cell r="W207">
            <v>0.89929597669440087</v>
          </cell>
          <cell r="Y207">
            <v>217308</v>
          </cell>
          <cell r="Z207">
            <v>0.38</v>
          </cell>
          <cell r="AA207">
            <v>19839.93</v>
          </cell>
          <cell r="AB207">
            <v>4.58</v>
          </cell>
          <cell r="AC207">
            <v>236969.2</v>
          </cell>
          <cell r="AD207">
            <v>4772</v>
          </cell>
          <cell r="AE207">
            <v>2549.1999999999998</v>
          </cell>
          <cell r="AF207">
            <v>3021.6</v>
          </cell>
          <cell r="AG207">
            <v>10342.799999999999</v>
          </cell>
          <cell r="AH207">
            <v>5481.6840000000002</v>
          </cell>
          <cell r="AI207">
            <v>242450.88400000002</v>
          </cell>
          <cell r="AM207">
            <v>242450.88400000002</v>
          </cell>
        </row>
        <row r="208">
          <cell r="B208" t="str">
            <v>31186000</v>
          </cell>
          <cell r="D208" t="str">
            <v>EY386602</v>
          </cell>
          <cell r="E208" t="str">
            <v>Early Steps Nursery</v>
          </cell>
          <cell r="F208">
            <v>4652</v>
          </cell>
          <cell r="G208">
            <v>3023</v>
          </cell>
          <cell r="H208">
            <v>3936</v>
          </cell>
          <cell r="I208">
            <v>11611</v>
          </cell>
          <cell r="K208">
            <v>1534</v>
          </cell>
          <cell r="L208">
            <v>559</v>
          </cell>
          <cell r="M208">
            <v>1298</v>
          </cell>
          <cell r="N208">
            <v>3391</v>
          </cell>
          <cell r="P208">
            <v>6186</v>
          </cell>
          <cell r="Q208">
            <v>3582</v>
          </cell>
          <cell r="R208">
            <v>5234</v>
          </cell>
          <cell r="S208">
            <v>15002</v>
          </cell>
          <cell r="U208">
            <v>0.30434782608695654</v>
          </cell>
          <cell r="V208">
            <v>0.1250620347394541</v>
          </cell>
          <cell r="W208">
            <v>0.25774537880760218</v>
          </cell>
          <cell r="Y208">
            <v>63008.4</v>
          </cell>
          <cell r="Z208">
            <v>0.11</v>
          </cell>
          <cell r="AA208">
            <v>1619.07</v>
          </cell>
          <cell r="AB208">
            <v>4.3100000000000005</v>
          </cell>
          <cell r="AC208">
            <v>64658.62000000001</v>
          </cell>
          <cell r="AD208">
            <v>651</v>
          </cell>
          <cell r="AE208">
            <v>784</v>
          </cell>
          <cell r="AF208">
            <v>165</v>
          </cell>
          <cell r="AG208">
            <v>1600</v>
          </cell>
          <cell r="AH208">
            <v>848</v>
          </cell>
          <cell r="AI208">
            <v>65506.62000000001</v>
          </cell>
          <cell r="AM208">
            <v>65506.62000000001</v>
          </cell>
        </row>
        <row r="209">
          <cell r="B209" t="str">
            <v>31186100</v>
          </cell>
          <cell r="D209" t="str">
            <v>300789</v>
          </cell>
          <cell r="E209" t="str">
            <v>Ecclesall Pre-school</v>
          </cell>
          <cell r="F209">
            <v>4554</v>
          </cell>
          <cell r="G209">
            <v>3520</v>
          </cell>
          <cell r="H209">
            <v>3853</v>
          </cell>
          <cell r="I209">
            <v>11927</v>
          </cell>
          <cell r="K209">
            <v>903</v>
          </cell>
          <cell r="L209">
            <v>669</v>
          </cell>
          <cell r="M209">
            <v>764</v>
          </cell>
          <cell r="N209">
            <v>2336</v>
          </cell>
          <cell r="P209">
            <v>5457</v>
          </cell>
          <cell r="Q209">
            <v>4189</v>
          </cell>
          <cell r="R209">
            <v>4617</v>
          </cell>
          <cell r="S209">
            <v>14263</v>
          </cell>
          <cell r="U209">
            <v>3.0303030303030304E-2</v>
          </cell>
          <cell r="V209">
            <v>0</v>
          </cell>
          <cell r="W209">
            <v>5.1111283202973749E-2</v>
          </cell>
          <cell r="Y209">
            <v>59904.6</v>
          </cell>
          <cell r="Z209">
            <v>0.01</v>
          </cell>
          <cell r="AA209">
            <v>176.59</v>
          </cell>
          <cell r="AB209">
            <v>4.21</v>
          </cell>
          <cell r="AC209">
            <v>60047.229999999996</v>
          </cell>
          <cell r="AD209">
            <v>326</v>
          </cell>
          <cell r="AE209">
            <v>402.5</v>
          </cell>
          <cell r="AF209">
            <v>242</v>
          </cell>
          <cell r="AG209">
            <v>970.5</v>
          </cell>
          <cell r="AH209">
            <v>514.36500000000001</v>
          </cell>
          <cell r="AI209">
            <v>60561.594999999994</v>
          </cell>
          <cell r="AM209">
            <v>60561.594999999994</v>
          </cell>
        </row>
        <row r="210">
          <cell r="B210" t="str">
            <v>29634400</v>
          </cell>
          <cell r="D210" t="str">
            <v>300751</v>
          </cell>
          <cell r="E210" t="str">
            <v>Ellesmere Children's Centre</v>
          </cell>
          <cell r="F210">
            <v>4989</v>
          </cell>
          <cell r="G210">
            <v>3120</v>
          </cell>
          <cell r="H210">
            <v>4221</v>
          </cell>
          <cell r="I210">
            <v>12330</v>
          </cell>
          <cell r="K210">
            <v>1365</v>
          </cell>
          <cell r="L210">
            <v>420</v>
          </cell>
          <cell r="M210">
            <v>1155</v>
          </cell>
          <cell r="N210">
            <v>2940</v>
          </cell>
          <cell r="P210">
            <v>6354</v>
          </cell>
          <cell r="Q210">
            <v>3540</v>
          </cell>
          <cell r="R210">
            <v>5376</v>
          </cell>
          <cell r="S210">
            <v>15270</v>
          </cell>
          <cell r="U210">
            <v>0.85185185185185186</v>
          </cell>
          <cell r="V210">
            <v>0.93269230769230771</v>
          </cell>
          <cell r="W210">
            <v>0.90143369175627241</v>
          </cell>
          <cell r="Y210">
            <v>64134</v>
          </cell>
          <cell r="Z210">
            <v>0.39</v>
          </cell>
          <cell r="AA210">
            <v>5966.62</v>
          </cell>
          <cell r="AB210">
            <v>4.59</v>
          </cell>
          <cell r="AC210">
            <v>70089.3</v>
          </cell>
          <cell r="AD210">
            <v>1755</v>
          </cell>
          <cell r="AE210">
            <v>1500</v>
          </cell>
          <cell r="AF210">
            <v>1665</v>
          </cell>
          <cell r="AG210">
            <v>4920</v>
          </cell>
          <cell r="AH210">
            <v>2607.6</v>
          </cell>
          <cell r="AI210">
            <v>72696.900000000009</v>
          </cell>
          <cell r="AM210">
            <v>72696.900000000009</v>
          </cell>
        </row>
        <row r="211">
          <cell r="B211" t="str">
            <v>54860700</v>
          </cell>
          <cell r="D211" t="str">
            <v>EY421797</v>
          </cell>
          <cell r="E211" t="str">
            <v>Elmore Kindergarten - Frecheville</v>
          </cell>
          <cell r="F211">
            <v>9645</v>
          </cell>
          <cell r="G211">
            <v>4212</v>
          </cell>
          <cell r="H211">
            <v>8161</v>
          </cell>
          <cell r="I211">
            <v>22018</v>
          </cell>
          <cell r="K211">
            <v>5315</v>
          </cell>
          <cell r="L211">
            <v>1508</v>
          </cell>
          <cell r="M211">
            <v>4497</v>
          </cell>
          <cell r="N211">
            <v>11320</v>
          </cell>
          <cell r="P211">
            <v>14960</v>
          </cell>
          <cell r="Q211">
            <v>5720</v>
          </cell>
          <cell r="R211">
            <v>12658</v>
          </cell>
          <cell r="S211">
            <v>33338</v>
          </cell>
          <cell r="U211">
            <v>0.27659574468085107</v>
          </cell>
          <cell r="V211">
            <v>9.8357425065532036E-2</v>
          </cell>
          <cell r="W211">
            <v>0.30717376830892146</v>
          </cell>
          <cell r="Y211">
            <v>140019.6</v>
          </cell>
          <cell r="Z211">
            <v>0.11</v>
          </cell>
          <cell r="AA211">
            <v>3779.02</v>
          </cell>
          <cell r="AB211">
            <v>4.3100000000000005</v>
          </cell>
          <cell r="AC211">
            <v>143686.78000000003</v>
          </cell>
          <cell r="AD211">
            <v>2133</v>
          </cell>
          <cell r="AE211">
            <v>937</v>
          </cell>
          <cell r="AF211">
            <v>1752.25</v>
          </cell>
          <cell r="AG211">
            <v>4822.25</v>
          </cell>
          <cell r="AH211">
            <v>2555.7925</v>
          </cell>
          <cell r="AI211">
            <v>146242.57250000004</v>
          </cell>
          <cell r="AM211">
            <v>146242.57250000004</v>
          </cell>
        </row>
        <row r="212">
          <cell r="B212" t="str">
            <v>31186300</v>
          </cell>
          <cell r="D212" t="str">
            <v>EY389022</v>
          </cell>
          <cell r="E212" t="str">
            <v>Elmore Kindergarten - Broomhill</v>
          </cell>
          <cell r="F212">
            <v>7997</v>
          </cell>
          <cell r="G212">
            <v>3357</v>
          </cell>
          <cell r="H212">
            <v>6767</v>
          </cell>
          <cell r="I212">
            <v>18121</v>
          </cell>
          <cell r="K212">
            <v>5332</v>
          </cell>
          <cell r="L212">
            <v>1559</v>
          </cell>
          <cell r="M212">
            <v>4512</v>
          </cell>
          <cell r="N212">
            <v>11403</v>
          </cell>
          <cell r="P212">
            <v>13329</v>
          </cell>
          <cell r="Q212">
            <v>4916</v>
          </cell>
          <cell r="R212">
            <v>11279</v>
          </cell>
          <cell r="S212">
            <v>29524</v>
          </cell>
          <cell r="U212">
            <v>0.1111111111111111</v>
          </cell>
          <cell r="V212">
            <v>0.22332509160237121</v>
          </cell>
          <cell r="W212">
            <v>0.13787176804662979</v>
          </cell>
          <cell r="Y212">
            <v>124000.8</v>
          </cell>
          <cell r="Z212">
            <v>0.06</v>
          </cell>
          <cell r="AA212">
            <v>1818.93</v>
          </cell>
          <cell r="AB212">
            <v>4.26</v>
          </cell>
          <cell r="AC212">
            <v>125772.23999999999</v>
          </cell>
          <cell r="AD212">
            <v>458</v>
          </cell>
          <cell r="AE212">
            <v>12</v>
          </cell>
          <cell r="AF212">
            <v>311.25</v>
          </cell>
          <cell r="AG212">
            <v>781.25</v>
          </cell>
          <cell r="AH212">
            <v>414.0625</v>
          </cell>
          <cell r="AI212">
            <v>126186.30249999999</v>
          </cell>
          <cell r="AM212">
            <v>126186.30249999999</v>
          </cell>
        </row>
        <row r="213">
          <cell r="B213" t="str">
            <v>34796300</v>
          </cell>
          <cell r="D213" t="str">
            <v>EY495172</v>
          </cell>
          <cell r="E213" t="str">
            <v>Elmore Kindergarten - Ecclesfield</v>
          </cell>
          <cell r="F213">
            <v>15826</v>
          </cell>
          <cell r="G213">
            <v>8230</v>
          </cell>
          <cell r="H213">
            <v>13391</v>
          </cell>
          <cell r="I213">
            <v>37447</v>
          </cell>
          <cell r="K213">
            <v>9288</v>
          </cell>
          <cell r="L213">
            <v>5475</v>
          </cell>
          <cell r="M213">
            <v>7859</v>
          </cell>
          <cell r="N213">
            <v>22622</v>
          </cell>
          <cell r="P213">
            <v>25114</v>
          </cell>
          <cell r="Q213">
            <v>13705</v>
          </cell>
          <cell r="R213">
            <v>21250</v>
          </cell>
          <cell r="S213">
            <v>60069</v>
          </cell>
          <cell r="U213">
            <v>0.61764705882352944</v>
          </cell>
          <cell r="V213">
            <v>0.58538882138517623</v>
          </cell>
          <cell r="W213">
            <v>0.54839218573344206</v>
          </cell>
          <cell r="Y213">
            <v>252289.8</v>
          </cell>
          <cell r="Z213">
            <v>0.26</v>
          </cell>
          <cell r="AA213">
            <v>15482.58</v>
          </cell>
          <cell r="AB213">
            <v>4.46</v>
          </cell>
          <cell r="AC213">
            <v>267907.74</v>
          </cell>
          <cell r="AD213">
            <v>2872</v>
          </cell>
          <cell r="AE213">
            <v>2054</v>
          </cell>
          <cell r="AF213">
            <v>1739.25</v>
          </cell>
          <cell r="AG213">
            <v>6665.25</v>
          </cell>
          <cell r="AH213">
            <v>3532.5825</v>
          </cell>
          <cell r="AI213">
            <v>271440.32250000001</v>
          </cell>
          <cell r="AM213">
            <v>271440.32250000001</v>
          </cell>
        </row>
        <row r="214">
          <cell r="B214" t="str">
            <v>39901300</v>
          </cell>
          <cell r="D214" t="str">
            <v>EY289488</v>
          </cell>
          <cell r="E214" t="str">
            <v>Elmore Kindergarten - Middlewood</v>
          </cell>
          <cell r="F214">
            <v>4313</v>
          </cell>
          <cell r="G214">
            <v>3322</v>
          </cell>
          <cell r="H214">
            <v>3649</v>
          </cell>
          <cell r="I214">
            <v>11284</v>
          </cell>
          <cell r="K214">
            <v>1241</v>
          </cell>
          <cell r="L214">
            <v>821</v>
          </cell>
          <cell r="M214">
            <v>1050</v>
          </cell>
          <cell r="N214">
            <v>3112</v>
          </cell>
          <cell r="P214">
            <v>5554</v>
          </cell>
          <cell r="Q214">
            <v>4143</v>
          </cell>
          <cell r="R214">
            <v>4699</v>
          </cell>
          <cell r="S214">
            <v>14396</v>
          </cell>
          <cell r="U214">
            <v>0.40909090909090912</v>
          </cell>
          <cell r="V214">
            <v>0.39491308601098651</v>
          </cell>
          <cell r="W214">
            <v>0.37484787018255578</v>
          </cell>
          <cell r="Y214">
            <v>60463.199999999997</v>
          </cell>
          <cell r="Z214">
            <v>0.17</v>
          </cell>
          <cell r="AA214">
            <v>2494.64</v>
          </cell>
          <cell r="AB214">
            <v>4.37</v>
          </cell>
          <cell r="AC214">
            <v>62910.520000000004</v>
          </cell>
          <cell r="AD214">
            <v>1170</v>
          </cell>
          <cell r="AE214">
            <v>630</v>
          </cell>
          <cell r="AF214">
            <v>1133</v>
          </cell>
          <cell r="AG214">
            <v>2933</v>
          </cell>
          <cell r="AH214">
            <v>1554.49</v>
          </cell>
          <cell r="AI214">
            <v>64465.01</v>
          </cell>
          <cell r="AM214">
            <v>64465.01</v>
          </cell>
        </row>
        <row r="215">
          <cell r="B215" t="str">
            <v>53916000</v>
          </cell>
          <cell r="D215" t="str">
            <v>300777</v>
          </cell>
          <cell r="E215" t="str">
            <v>Endcliffe Playgroup</v>
          </cell>
          <cell r="F215">
            <v>1188</v>
          </cell>
          <cell r="G215">
            <v>966</v>
          </cell>
          <cell r="H215">
            <v>1005</v>
          </cell>
          <cell r="I215">
            <v>3159</v>
          </cell>
          <cell r="K215">
            <v>156</v>
          </cell>
          <cell r="L215">
            <v>0</v>
          </cell>
          <cell r="M215">
            <v>132</v>
          </cell>
          <cell r="N215">
            <v>288</v>
          </cell>
          <cell r="P215">
            <v>1344</v>
          </cell>
          <cell r="Q215">
            <v>966</v>
          </cell>
          <cell r="R215">
            <v>1137</v>
          </cell>
          <cell r="S215">
            <v>3447</v>
          </cell>
          <cell r="U215">
            <v>0</v>
          </cell>
          <cell r="V215">
            <v>0</v>
          </cell>
          <cell r="W215">
            <v>0</v>
          </cell>
          <cell r="Y215">
            <v>14477.4</v>
          </cell>
          <cell r="Z215">
            <v>0</v>
          </cell>
          <cell r="AA215">
            <v>0</v>
          </cell>
          <cell r="AB215">
            <v>4.2</v>
          </cell>
          <cell r="AC215">
            <v>14477.400000000001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14477.400000000001</v>
          </cell>
          <cell r="AM215">
            <v>14477.400000000001</v>
          </cell>
        </row>
        <row r="216">
          <cell r="B216" t="str">
            <v>31433000</v>
          </cell>
          <cell r="D216" t="str">
            <v>300827</v>
          </cell>
          <cell r="E216" t="str">
            <v>Fairmount Nursery (Clarkehouse Road)</v>
          </cell>
          <cell r="F216">
            <v>6240</v>
          </cell>
          <cell r="G216">
            <v>4068</v>
          </cell>
          <cell r="H216">
            <v>5280</v>
          </cell>
          <cell r="I216">
            <v>15588</v>
          </cell>
          <cell r="K216">
            <v>4340</v>
          </cell>
          <cell r="L216">
            <v>2860</v>
          </cell>
          <cell r="M216">
            <v>3672</v>
          </cell>
          <cell r="N216">
            <v>10872</v>
          </cell>
          <cell r="P216">
            <v>10580</v>
          </cell>
          <cell r="Q216">
            <v>6928</v>
          </cell>
          <cell r="R216">
            <v>8952</v>
          </cell>
          <cell r="S216">
            <v>26460</v>
          </cell>
          <cell r="U216">
            <v>3.125E-2</v>
          </cell>
          <cell r="V216">
            <v>0</v>
          </cell>
          <cell r="W216">
            <v>3.6585365853658534E-2</v>
          </cell>
          <cell r="Y216">
            <v>111132</v>
          </cell>
          <cell r="Z216">
            <v>0.01</v>
          </cell>
          <cell r="AA216">
            <v>289.58</v>
          </cell>
          <cell r="AB216">
            <v>4.21</v>
          </cell>
          <cell r="AC216">
            <v>111396.6</v>
          </cell>
          <cell r="AD216">
            <v>195</v>
          </cell>
          <cell r="AE216">
            <v>195</v>
          </cell>
          <cell r="AF216">
            <v>180</v>
          </cell>
          <cell r="AG216">
            <v>570</v>
          </cell>
          <cell r="AH216">
            <v>302.10000000000002</v>
          </cell>
          <cell r="AI216">
            <v>111698.70000000001</v>
          </cell>
          <cell r="AM216">
            <v>111698.70000000001</v>
          </cell>
        </row>
        <row r="217">
          <cell r="B217" t="str">
            <v>31186500</v>
          </cell>
          <cell r="D217" t="str">
            <v>300850</v>
          </cell>
          <cell r="E217" t="str">
            <v>Fairmount Nursery (Hackenthorpe)</v>
          </cell>
          <cell r="F217">
            <v>5729</v>
          </cell>
          <cell r="G217">
            <v>4793</v>
          </cell>
          <cell r="H217">
            <v>4848</v>
          </cell>
          <cell r="I217">
            <v>15370</v>
          </cell>
          <cell r="K217">
            <v>2376</v>
          </cell>
          <cell r="L217">
            <v>2724</v>
          </cell>
          <cell r="M217">
            <v>2010</v>
          </cell>
          <cell r="N217">
            <v>7110</v>
          </cell>
          <cell r="P217">
            <v>8105</v>
          </cell>
          <cell r="Q217">
            <v>7517</v>
          </cell>
          <cell r="R217">
            <v>6858</v>
          </cell>
          <cell r="S217">
            <v>22480</v>
          </cell>
          <cell r="U217">
            <v>0.38709677419354838</v>
          </cell>
          <cell r="V217">
            <v>0.36615898184852913</v>
          </cell>
          <cell r="W217">
            <v>0.39823008849557523</v>
          </cell>
          <cell r="Y217">
            <v>94416</v>
          </cell>
          <cell r="Z217">
            <v>0.17</v>
          </cell>
          <cell r="AA217">
            <v>3793.2</v>
          </cell>
          <cell r="AB217">
            <v>4.37</v>
          </cell>
          <cell r="AC217">
            <v>98237.6</v>
          </cell>
          <cell r="AD217">
            <v>585</v>
          </cell>
          <cell r="AE217">
            <v>585</v>
          </cell>
          <cell r="AF217">
            <v>540</v>
          </cell>
          <cell r="AG217">
            <v>1710</v>
          </cell>
          <cell r="AH217">
            <v>906.30000000000007</v>
          </cell>
          <cell r="AI217">
            <v>99143.900000000009</v>
          </cell>
          <cell r="AM217">
            <v>99143.900000000009</v>
          </cell>
        </row>
        <row r="218">
          <cell r="B218" t="str">
            <v>31186600</v>
          </cell>
          <cell r="D218" t="str">
            <v>EY448429</v>
          </cell>
          <cell r="E218" t="str">
            <v>First Steps Nursery School</v>
          </cell>
          <cell r="F218">
            <v>9532</v>
          </cell>
          <cell r="G218">
            <v>7457</v>
          </cell>
          <cell r="H218">
            <v>8066</v>
          </cell>
          <cell r="I218">
            <v>25055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9532</v>
          </cell>
          <cell r="Q218">
            <v>7457</v>
          </cell>
          <cell r="R218">
            <v>8066</v>
          </cell>
          <cell r="S218">
            <v>25055</v>
          </cell>
          <cell r="U218">
            <v>0</v>
          </cell>
          <cell r="V218">
            <v>0</v>
          </cell>
          <cell r="W218">
            <v>0</v>
          </cell>
          <cell r="Y218">
            <v>105231</v>
          </cell>
          <cell r="Z218">
            <v>0</v>
          </cell>
          <cell r="AA218">
            <v>0</v>
          </cell>
          <cell r="AB218">
            <v>4.2</v>
          </cell>
          <cell r="AC218">
            <v>105231</v>
          </cell>
          <cell r="AD218">
            <v>0</v>
          </cell>
          <cell r="AE218">
            <v>196</v>
          </cell>
          <cell r="AF218">
            <v>0</v>
          </cell>
          <cell r="AG218">
            <v>196</v>
          </cell>
          <cell r="AH218">
            <v>103.88000000000001</v>
          </cell>
          <cell r="AI218">
            <v>105334.88</v>
          </cell>
          <cell r="AM218">
            <v>105334.88</v>
          </cell>
        </row>
        <row r="219">
          <cell r="B219" t="str">
            <v>40402000</v>
          </cell>
          <cell r="D219" t="str">
            <v>139134</v>
          </cell>
          <cell r="E219" t="str">
            <v xml:space="preserve">Firvale Childrens Centre </v>
          </cell>
          <cell r="F219">
            <v>5685</v>
          </cell>
          <cell r="G219">
            <v>3525</v>
          </cell>
          <cell r="H219">
            <v>4810</v>
          </cell>
          <cell r="I219">
            <v>14020</v>
          </cell>
          <cell r="K219">
            <v>1365</v>
          </cell>
          <cell r="L219">
            <v>1050</v>
          </cell>
          <cell r="M219">
            <v>1155</v>
          </cell>
          <cell r="N219">
            <v>3570</v>
          </cell>
          <cell r="P219">
            <v>7050</v>
          </cell>
          <cell r="Q219">
            <v>4575</v>
          </cell>
          <cell r="R219">
            <v>5965</v>
          </cell>
          <cell r="S219">
            <v>17590</v>
          </cell>
          <cell r="U219">
            <v>0.90322580645161288</v>
          </cell>
          <cell r="V219">
            <v>0.94042553191489364</v>
          </cell>
          <cell r="W219">
            <v>0.96212121212121215</v>
          </cell>
          <cell r="Y219">
            <v>73878</v>
          </cell>
          <cell r="Z219">
            <v>0.41</v>
          </cell>
          <cell r="AA219">
            <v>7220.07</v>
          </cell>
          <cell r="AB219">
            <v>4.6100000000000003</v>
          </cell>
          <cell r="AC219">
            <v>81089.900000000009</v>
          </cell>
          <cell r="AD219">
            <v>1755</v>
          </cell>
          <cell r="AE219">
            <v>1020</v>
          </cell>
          <cell r="AF219">
            <v>1320</v>
          </cell>
          <cell r="AG219">
            <v>4095</v>
          </cell>
          <cell r="AH219">
            <v>2170.35</v>
          </cell>
          <cell r="AI219">
            <v>83260.250000000015</v>
          </cell>
          <cell r="AM219">
            <v>83260.250000000015</v>
          </cell>
        </row>
        <row r="220">
          <cell r="B220" t="str">
            <v>70411000</v>
          </cell>
          <cell r="E220" t="str">
            <v>Foresteers Outdoor Preschool</v>
          </cell>
          <cell r="F220">
            <v>787</v>
          </cell>
          <cell r="G220">
            <v>1680</v>
          </cell>
          <cell r="H220">
            <v>666</v>
          </cell>
          <cell r="I220">
            <v>3133</v>
          </cell>
          <cell r="K220">
            <v>462</v>
          </cell>
          <cell r="L220">
            <v>1435</v>
          </cell>
          <cell r="M220">
            <v>391</v>
          </cell>
          <cell r="N220">
            <v>2288</v>
          </cell>
          <cell r="P220">
            <v>1249</v>
          </cell>
          <cell r="Q220">
            <v>3115</v>
          </cell>
          <cell r="R220">
            <v>1057</v>
          </cell>
          <cell r="S220">
            <v>5421</v>
          </cell>
          <cell r="U220">
            <v>0</v>
          </cell>
          <cell r="V220">
            <v>0</v>
          </cell>
          <cell r="W220">
            <v>0</v>
          </cell>
          <cell r="Y220">
            <v>22768.2</v>
          </cell>
          <cell r="Z220">
            <v>0</v>
          </cell>
          <cell r="AA220">
            <v>0</v>
          </cell>
          <cell r="AB220">
            <v>4.2</v>
          </cell>
          <cell r="AC220">
            <v>22768.2</v>
          </cell>
          <cell r="AD220">
            <v>0</v>
          </cell>
          <cell r="AE220">
            <v>196</v>
          </cell>
          <cell r="AF220">
            <v>0</v>
          </cell>
          <cell r="AG220">
            <v>196</v>
          </cell>
          <cell r="AH220">
            <v>103.88000000000001</v>
          </cell>
          <cell r="AI220">
            <v>22872.080000000002</v>
          </cell>
          <cell r="AM220">
            <v>22872.080000000002</v>
          </cell>
        </row>
        <row r="221">
          <cell r="B221" t="str">
            <v>40865300</v>
          </cell>
          <cell r="D221" t="str">
            <v>EY496965</v>
          </cell>
          <cell r="E221" t="str">
            <v>Grapevine Nursery School</v>
          </cell>
          <cell r="F221">
            <v>3365</v>
          </cell>
          <cell r="G221">
            <v>2174</v>
          </cell>
          <cell r="H221">
            <v>2847</v>
          </cell>
          <cell r="I221">
            <v>8386</v>
          </cell>
          <cell r="K221">
            <v>2231</v>
          </cell>
          <cell r="L221">
            <v>2349</v>
          </cell>
          <cell r="M221">
            <v>1888</v>
          </cell>
          <cell r="N221">
            <v>6468</v>
          </cell>
          <cell r="P221">
            <v>5596</v>
          </cell>
          <cell r="Q221">
            <v>4523</v>
          </cell>
          <cell r="R221">
            <v>4735</v>
          </cell>
          <cell r="S221">
            <v>14854</v>
          </cell>
          <cell r="U221">
            <v>0.3125</v>
          </cell>
          <cell r="V221">
            <v>0</v>
          </cell>
          <cell r="W221">
            <v>0.40794266976391291</v>
          </cell>
          <cell r="Y221">
            <v>62386.8</v>
          </cell>
          <cell r="Z221">
            <v>0.11</v>
          </cell>
          <cell r="AA221">
            <v>1619.36</v>
          </cell>
          <cell r="AB221">
            <v>4.3100000000000005</v>
          </cell>
          <cell r="AC221">
            <v>64020.740000000005</v>
          </cell>
          <cell r="AD221">
            <v>467</v>
          </cell>
          <cell r="AE221">
            <v>178.82</v>
          </cell>
          <cell r="AF221">
            <v>156</v>
          </cell>
          <cell r="AG221">
            <v>801.81999999999994</v>
          </cell>
          <cell r="AH221">
            <v>424.96459999999996</v>
          </cell>
          <cell r="AI221">
            <v>64445.704600000005</v>
          </cell>
          <cell r="AM221">
            <v>64445.704600000005</v>
          </cell>
        </row>
        <row r="222">
          <cell r="B222" t="str">
            <v>51067200</v>
          </cell>
          <cell r="D222" t="str">
            <v>EY441252</v>
          </cell>
          <cell r="E222" t="str">
            <v>Gresley Road Family Centre</v>
          </cell>
          <cell r="F222">
            <v>7540</v>
          </cell>
          <cell r="G222">
            <v>5528</v>
          </cell>
          <cell r="H222">
            <v>6380</v>
          </cell>
          <cell r="I222">
            <v>19448</v>
          </cell>
          <cell r="K222">
            <v>195</v>
          </cell>
          <cell r="L222">
            <v>420</v>
          </cell>
          <cell r="M222">
            <v>165</v>
          </cell>
          <cell r="N222">
            <v>780</v>
          </cell>
          <cell r="P222">
            <v>7735</v>
          </cell>
          <cell r="Q222">
            <v>5948</v>
          </cell>
          <cell r="R222">
            <v>6545</v>
          </cell>
          <cell r="S222">
            <v>20228</v>
          </cell>
          <cell r="U222">
            <v>0.95121951219512191</v>
          </cell>
          <cell r="V222">
            <v>0.93035455861070915</v>
          </cell>
          <cell r="W222">
            <v>0.94446457903970604</v>
          </cell>
          <cell r="Y222">
            <v>84957.6</v>
          </cell>
          <cell r="Z222">
            <v>0.41</v>
          </cell>
          <cell r="AA222">
            <v>8392.1</v>
          </cell>
          <cell r="AB222">
            <v>4.6100000000000003</v>
          </cell>
          <cell r="AC222">
            <v>93251.08</v>
          </cell>
          <cell r="AD222">
            <v>6240</v>
          </cell>
          <cell r="AE222">
            <v>3722</v>
          </cell>
          <cell r="AF222">
            <v>4765.01</v>
          </cell>
          <cell r="AG222">
            <v>14727.01</v>
          </cell>
          <cell r="AH222">
            <v>7805.3153000000002</v>
          </cell>
          <cell r="AI222">
            <v>101056.3953</v>
          </cell>
          <cell r="AM222">
            <v>101056.3953</v>
          </cell>
        </row>
        <row r="223">
          <cell r="B223" t="str">
            <v>31187200</v>
          </cell>
          <cell r="D223" t="str">
            <v>300720</v>
          </cell>
          <cell r="E223" t="str">
            <v>Greenhill Village Pre-School</v>
          </cell>
          <cell r="F223">
            <v>9833</v>
          </cell>
          <cell r="G223">
            <v>8247</v>
          </cell>
          <cell r="H223">
            <v>8320</v>
          </cell>
          <cell r="I223">
            <v>26400</v>
          </cell>
          <cell r="K223">
            <v>3101</v>
          </cell>
          <cell r="L223">
            <v>3002</v>
          </cell>
          <cell r="M223">
            <v>2624</v>
          </cell>
          <cell r="N223">
            <v>8727</v>
          </cell>
          <cell r="P223">
            <v>12934</v>
          </cell>
          <cell r="Q223">
            <v>11249</v>
          </cell>
          <cell r="R223">
            <v>10944</v>
          </cell>
          <cell r="S223">
            <v>35127</v>
          </cell>
          <cell r="U223">
            <v>0.3392857142857143</v>
          </cell>
          <cell r="V223">
            <v>0.25536558748635868</v>
          </cell>
          <cell r="W223">
            <v>0.36418405340362858</v>
          </cell>
          <cell r="Y223">
            <v>147533.4</v>
          </cell>
          <cell r="Z223">
            <v>0.14000000000000001</v>
          </cell>
          <cell r="AA223">
            <v>4948.49</v>
          </cell>
          <cell r="AB223">
            <v>4.34</v>
          </cell>
          <cell r="AC223">
            <v>152451.18</v>
          </cell>
          <cell r="AD223">
            <v>2700</v>
          </cell>
          <cell r="AE223">
            <v>2077</v>
          </cell>
          <cell r="AF223">
            <v>1947</v>
          </cell>
          <cell r="AG223">
            <v>6724</v>
          </cell>
          <cell r="AH223">
            <v>3563.7200000000003</v>
          </cell>
          <cell r="AI223">
            <v>156014.9</v>
          </cell>
          <cell r="AM223">
            <v>156014.9</v>
          </cell>
        </row>
        <row r="224">
          <cell r="B224" t="str">
            <v>31187300</v>
          </cell>
          <cell r="D224" t="str">
            <v>EY319973</v>
          </cell>
          <cell r="E224" t="str">
            <v>Greystones Pre-School</v>
          </cell>
          <cell r="F224">
            <v>7715</v>
          </cell>
          <cell r="G224">
            <v>5148</v>
          </cell>
          <cell r="H224">
            <v>6528</v>
          </cell>
          <cell r="I224">
            <v>19391</v>
          </cell>
          <cell r="K224">
            <v>2737</v>
          </cell>
          <cell r="L224">
            <v>2614</v>
          </cell>
          <cell r="M224">
            <v>2316</v>
          </cell>
          <cell r="N224">
            <v>7667</v>
          </cell>
          <cell r="P224">
            <v>10452</v>
          </cell>
          <cell r="Q224">
            <v>7762</v>
          </cell>
          <cell r="R224">
            <v>8844</v>
          </cell>
          <cell r="S224">
            <v>27058</v>
          </cell>
          <cell r="U224">
            <v>4.3478260869565216E-2</v>
          </cell>
          <cell r="V224">
            <v>0.11149094864423899</v>
          </cell>
          <cell r="W224">
            <v>2.7421989168744089E-2</v>
          </cell>
          <cell r="Y224">
            <v>113643.6</v>
          </cell>
          <cell r="Z224">
            <v>0.03</v>
          </cell>
          <cell r="AA224">
            <v>687.43</v>
          </cell>
          <cell r="AB224">
            <v>4.2300000000000004</v>
          </cell>
          <cell r="AC224">
            <v>114455.34000000001</v>
          </cell>
          <cell r="AD224">
            <v>883</v>
          </cell>
          <cell r="AE224">
            <v>203</v>
          </cell>
          <cell r="AF224">
            <v>784</v>
          </cell>
          <cell r="AG224">
            <v>1870</v>
          </cell>
          <cell r="AH224">
            <v>991.1</v>
          </cell>
          <cell r="AI224">
            <v>115446.44000000002</v>
          </cell>
          <cell r="AM224">
            <v>115446.44000000002</v>
          </cell>
        </row>
        <row r="225">
          <cell r="B225" t="str">
            <v>31187400</v>
          </cell>
          <cell r="D225" t="str">
            <v>300887</v>
          </cell>
          <cell r="E225" t="str">
            <v>Hackenthorpe Hall Nursery</v>
          </cell>
          <cell r="F225">
            <v>11175</v>
          </cell>
          <cell r="G225">
            <v>6578</v>
          </cell>
          <cell r="H225">
            <v>9456</v>
          </cell>
          <cell r="I225">
            <v>27209</v>
          </cell>
          <cell r="K225">
            <v>6335</v>
          </cell>
          <cell r="L225">
            <v>4058</v>
          </cell>
          <cell r="M225">
            <v>5360</v>
          </cell>
          <cell r="N225">
            <v>15753</v>
          </cell>
          <cell r="P225">
            <v>17510</v>
          </cell>
          <cell r="Q225">
            <v>10636</v>
          </cell>
          <cell r="R225">
            <v>14816</v>
          </cell>
          <cell r="S225">
            <v>42962</v>
          </cell>
          <cell r="U225">
            <v>0.32142857142857145</v>
          </cell>
          <cell r="V225">
            <v>0.34202845676760307</v>
          </cell>
          <cell r="W225">
            <v>0.31252485089463222</v>
          </cell>
          <cell r="Y225">
            <v>180440.4</v>
          </cell>
          <cell r="Z225">
            <v>0.14000000000000001</v>
          </cell>
          <cell r="AA225">
            <v>6114.41</v>
          </cell>
          <cell r="AB225">
            <v>4.34</v>
          </cell>
          <cell r="AC225">
            <v>186455.08</v>
          </cell>
          <cell r="AD225">
            <v>840</v>
          </cell>
          <cell r="AE225">
            <v>960</v>
          </cell>
          <cell r="AF225">
            <v>425</v>
          </cell>
          <cell r="AG225">
            <v>2225</v>
          </cell>
          <cell r="AH225">
            <v>1179.25</v>
          </cell>
          <cell r="AI225">
            <v>187634.33</v>
          </cell>
          <cell r="AM225">
            <v>187634.33</v>
          </cell>
        </row>
        <row r="226">
          <cell r="B226" t="str">
            <v>33952400</v>
          </cell>
          <cell r="D226" t="str">
            <v>EY235677</v>
          </cell>
          <cell r="E226" t="str">
            <v>Hamilton House Nursery</v>
          </cell>
          <cell r="F226">
            <v>13089</v>
          </cell>
          <cell r="G226">
            <v>7470</v>
          </cell>
          <cell r="H226">
            <v>11075</v>
          </cell>
          <cell r="I226">
            <v>31634</v>
          </cell>
          <cell r="K226">
            <v>4297</v>
          </cell>
          <cell r="L226">
            <v>1470</v>
          </cell>
          <cell r="M226">
            <v>3636</v>
          </cell>
          <cell r="N226">
            <v>9403</v>
          </cell>
          <cell r="P226">
            <v>17386</v>
          </cell>
          <cell r="Q226">
            <v>8940</v>
          </cell>
          <cell r="R226">
            <v>14711</v>
          </cell>
          <cell r="S226">
            <v>41037</v>
          </cell>
          <cell r="U226">
            <v>0.3</v>
          </cell>
          <cell r="V226">
            <v>0.25301204819277107</v>
          </cell>
          <cell r="W226">
            <v>0.29736290411563499</v>
          </cell>
          <cell r="Y226">
            <v>172355.4</v>
          </cell>
          <cell r="Z226">
            <v>0.13</v>
          </cell>
          <cell r="AA226">
            <v>5214.9799999999996</v>
          </cell>
          <cell r="AB226">
            <v>4.33</v>
          </cell>
          <cell r="AC226">
            <v>177690.21</v>
          </cell>
          <cell r="AD226">
            <v>3315</v>
          </cell>
          <cell r="AE226">
            <v>1260</v>
          </cell>
          <cell r="AF226">
            <v>2160</v>
          </cell>
          <cell r="AG226">
            <v>6735</v>
          </cell>
          <cell r="AH226">
            <v>3569.55</v>
          </cell>
          <cell r="AI226">
            <v>181259.75999999998</v>
          </cell>
          <cell r="AM226">
            <v>181259.75999999998</v>
          </cell>
        </row>
        <row r="227">
          <cell r="B227" t="str">
            <v>32546300</v>
          </cell>
          <cell r="D227" t="str">
            <v>EY257456</v>
          </cell>
          <cell r="E227" t="str">
            <v>Handsworth Community Nursery</v>
          </cell>
          <cell r="F227">
            <v>10182</v>
          </cell>
          <cell r="G227">
            <v>5118</v>
          </cell>
          <cell r="H227">
            <v>8616</v>
          </cell>
          <cell r="I227">
            <v>23916</v>
          </cell>
          <cell r="K227">
            <v>2782</v>
          </cell>
          <cell r="L227">
            <v>1062</v>
          </cell>
          <cell r="M227">
            <v>2354</v>
          </cell>
          <cell r="N227">
            <v>6198</v>
          </cell>
          <cell r="P227">
            <v>12964</v>
          </cell>
          <cell r="Q227">
            <v>6180</v>
          </cell>
          <cell r="R227">
            <v>10970</v>
          </cell>
          <cell r="S227">
            <v>30114</v>
          </cell>
          <cell r="U227">
            <v>0.69090909090909092</v>
          </cell>
          <cell r="V227">
            <v>0.67702227432590856</v>
          </cell>
          <cell r="W227">
            <v>0.65528196981731535</v>
          </cell>
          <cell r="Y227">
            <v>126478.8</v>
          </cell>
          <cell r="Z227">
            <v>0.3</v>
          </cell>
          <cell r="AA227">
            <v>8944.93</v>
          </cell>
          <cell r="AB227">
            <v>4.5</v>
          </cell>
          <cell r="AC227">
            <v>135513</v>
          </cell>
          <cell r="AD227">
            <v>3141</v>
          </cell>
          <cell r="AE227">
            <v>2358</v>
          </cell>
          <cell r="AF227">
            <v>2502</v>
          </cell>
          <cell r="AG227">
            <v>8001</v>
          </cell>
          <cell r="AH227">
            <v>4240.5300000000007</v>
          </cell>
          <cell r="AI227">
            <v>139753.53</v>
          </cell>
          <cell r="AM227">
            <v>139753.53</v>
          </cell>
        </row>
        <row r="228">
          <cell r="B228" t="str">
            <v>52178700</v>
          </cell>
          <cell r="D228" t="str">
            <v>EY551206</v>
          </cell>
          <cell r="E228" t="str">
            <v>Highgate Day Nursery &amp; Pre-School</v>
          </cell>
          <cell r="F228">
            <v>13292</v>
          </cell>
          <cell r="G228">
            <v>6265</v>
          </cell>
          <cell r="H228">
            <v>11247</v>
          </cell>
          <cell r="I228">
            <v>30804</v>
          </cell>
          <cell r="K228">
            <v>7721</v>
          </cell>
          <cell r="L228">
            <v>2798</v>
          </cell>
          <cell r="M228">
            <v>6533</v>
          </cell>
          <cell r="N228">
            <v>17052</v>
          </cell>
          <cell r="P228">
            <v>21013</v>
          </cell>
          <cell r="Q228">
            <v>9063</v>
          </cell>
          <cell r="R228">
            <v>17780</v>
          </cell>
          <cell r="S228">
            <v>47856</v>
          </cell>
          <cell r="U228">
            <v>0.35294117647058826</v>
          </cell>
          <cell r="V228">
            <v>0.38794169900378789</v>
          </cell>
          <cell r="W228">
            <v>0.35119876452568421</v>
          </cell>
          <cell r="Y228">
            <v>200995.20000000001</v>
          </cell>
          <cell r="Z228">
            <v>0.16</v>
          </cell>
          <cell r="AA228">
            <v>7557.7</v>
          </cell>
          <cell r="AB228">
            <v>4.3600000000000003</v>
          </cell>
          <cell r="AC228">
            <v>208652.16</v>
          </cell>
          <cell r="AD228">
            <v>1965</v>
          </cell>
          <cell r="AE228">
            <v>780</v>
          </cell>
          <cell r="AF228">
            <v>1485</v>
          </cell>
          <cell r="AG228">
            <v>4230</v>
          </cell>
          <cell r="AH228">
            <v>2241.9</v>
          </cell>
          <cell r="AI228">
            <v>210894.06</v>
          </cell>
          <cell r="AM228">
            <v>210894.06</v>
          </cell>
        </row>
        <row r="229">
          <cell r="B229" t="str">
            <v>30134500</v>
          </cell>
          <cell r="D229" t="str">
            <v>EY488542</v>
          </cell>
          <cell r="E229" t="str">
            <v>High Hazels Nursery &amp; Pre School</v>
          </cell>
          <cell r="F229">
            <v>9555</v>
          </cell>
          <cell r="G229">
            <v>5070</v>
          </cell>
          <cell r="H229">
            <v>8085</v>
          </cell>
          <cell r="I229">
            <v>22710</v>
          </cell>
          <cell r="K229">
            <v>3120</v>
          </cell>
          <cell r="L229">
            <v>1815</v>
          </cell>
          <cell r="M229">
            <v>2640</v>
          </cell>
          <cell r="N229">
            <v>7575</v>
          </cell>
          <cell r="P229">
            <v>12675</v>
          </cell>
          <cell r="Q229">
            <v>6885</v>
          </cell>
          <cell r="R229">
            <v>10725</v>
          </cell>
          <cell r="S229">
            <v>30285</v>
          </cell>
          <cell r="U229">
            <v>0.46</v>
          </cell>
          <cell r="V229">
            <v>0.35798816568047337</v>
          </cell>
          <cell r="W229">
            <v>0.49901380670611439</v>
          </cell>
          <cell r="Y229">
            <v>127197</v>
          </cell>
          <cell r="Z229">
            <v>0.2</v>
          </cell>
          <cell r="AA229">
            <v>6004.76</v>
          </cell>
          <cell r="AB229">
            <v>4.4000000000000004</v>
          </cell>
          <cell r="AC229">
            <v>133254</v>
          </cell>
          <cell r="AD229">
            <v>1950</v>
          </cell>
          <cell r="AE229">
            <v>1125</v>
          </cell>
          <cell r="AF229">
            <v>1485</v>
          </cell>
          <cell r="AG229">
            <v>4560</v>
          </cell>
          <cell r="AH229">
            <v>2416.8000000000002</v>
          </cell>
          <cell r="AI229">
            <v>135670.79999999999</v>
          </cell>
          <cell r="AM229">
            <v>135670.79999999999</v>
          </cell>
        </row>
        <row r="230">
          <cell r="B230" t="str">
            <v>29761106</v>
          </cell>
          <cell r="D230" t="str">
            <v>EY313708</v>
          </cell>
          <cell r="E230" t="str">
            <v>Hillsborough College Nursery</v>
          </cell>
          <cell r="F230">
            <v>6892</v>
          </cell>
          <cell r="G230">
            <v>4042</v>
          </cell>
          <cell r="H230">
            <v>5832</v>
          </cell>
          <cell r="I230">
            <v>16766</v>
          </cell>
          <cell r="K230">
            <v>3386</v>
          </cell>
          <cell r="L230">
            <v>2259</v>
          </cell>
          <cell r="M230">
            <v>2865</v>
          </cell>
          <cell r="N230">
            <v>8510</v>
          </cell>
          <cell r="P230">
            <v>10278</v>
          </cell>
          <cell r="Q230">
            <v>6301</v>
          </cell>
          <cell r="R230">
            <v>8697</v>
          </cell>
          <cell r="S230">
            <v>25276</v>
          </cell>
          <cell r="U230">
            <v>0.66666666666666663</v>
          </cell>
          <cell r="V230">
            <v>0.57301008101923434</v>
          </cell>
          <cell r="W230">
            <v>0.65150620200826936</v>
          </cell>
          <cell r="Y230">
            <v>106159.2</v>
          </cell>
          <cell r="Z230">
            <v>0.28000000000000003</v>
          </cell>
          <cell r="AA230">
            <v>7096.62</v>
          </cell>
          <cell r="AB230">
            <v>4.4800000000000004</v>
          </cell>
          <cell r="AC230">
            <v>113236.48000000001</v>
          </cell>
          <cell r="AD230">
            <v>2070</v>
          </cell>
          <cell r="AE230">
            <v>540</v>
          </cell>
          <cell r="AF230">
            <v>2109</v>
          </cell>
          <cell r="AG230">
            <v>4719</v>
          </cell>
          <cell r="AH230">
            <v>2501.0700000000002</v>
          </cell>
          <cell r="AI230">
            <v>115737.55000000002</v>
          </cell>
          <cell r="AM230">
            <v>115737.55000000002</v>
          </cell>
        </row>
        <row r="231">
          <cell r="B231" t="str">
            <v>33265000</v>
          </cell>
          <cell r="D231" t="str">
            <v>300830</v>
          </cell>
          <cell r="E231" t="str">
            <v>Hollinsend Pre-School</v>
          </cell>
          <cell r="F231">
            <v>6747</v>
          </cell>
          <cell r="G231">
            <v>3780</v>
          </cell>
          <cell r="H231">
            <v>5709</v>
          </cell>
          <cell r="I231">
            <v>16236</v>
          </cell>
          <cell r="K231">
            <v>1755</v>
          </cell>
          <cell r="L231">
            <v>1680</v>
          </cell>
          <cell r="M231">
            <v>1485</v>
          </cell>
          <cell r="N231">
            <v>4920</v>
          </cell>
          <cell r="P231">
            <v>8502</v>
          </cell>
          <cell r="Q231">
            <v>5460</v>
          </cell>
          <cell r="R231">
            <v>7194</v>
          </cell>
          <cell r="S231">
            <v>21156</v>
          </cell>
          <cell r="U231">
            <v>0.47222222222222221</v>
          </cell>
          <cell r="V231">
            <v>0.44444444444444442</v>
          </cell>
          <cell r="W231">
            <v>0.444104134762634</v>
          </cell>
          <cell r="Y231">
            <v>88855.2</v>
          </cell>
          <cell r="Z231">
            <v>0.2</v>
          </cell>
          <cell r="AA231">
            <v>4240.01</v>
          </cell>
          <cell r="AB231">
            <v>4.4000000000000004</v>
          </cell>
          <cell r="AC231">
            <v>93086.400000000009</v>
          </cell>
          <cell r="AD231">
            <v>2340</v>
          </cell>
          <cell r="AE231">
            <v>630</v>
          </cell>
          <cell r="AF231">
            <v>1650</v>
          </cell>
          <cell r="AG231">
            <v>4620</v>
          </cell>
          <cell r="AH231">
            <v>2448.6</v>
          </cell>
          <cell r="AI231">
            <v>95535.000000000015</v>
          </cell>
          <cell r="AM231">
            <v>95535.000000000015</v>
          </cell>
        </row>
        <row r="232">
          <cell r="B232" t="str">
            <v>31187700</v>
          </cell>
          <cell r="D232" t="str">
            <v>300715</v>
          </cell>
          <cell r="E232" t="str">
            <v>Holmhirst Pre-School</v>
          </cell>
          <cell r="F232">
            <v>3435</v>
          </cell>
          <cell r="G232">
            <v>2286</v>
          </cell>
          <cell r="H232">
            <v>2907</v>
          </cell>
          <cell r="I232">
            <v>8628</v>
          </cell>
          <cell r="K232">
            <v>1851</v>
          </cell>
          <cell r="L232">
            <v>1834</v>
          </cell>
          <cell r="M232">
            <v>1566</v>
          </cell>
          <cell r="N232">
            <v>5251</v>
          </cell>
          <cell r="P232">
            <v>5286</v>
          </cell>
          <cell r="Q232">
            <v>4120</v>
          </cell>
          <cell r="R232">
            <v>4473</v>
          </cell>
          <cell r="S232">
            <v>13879</v>
          </cell>
          <cell r="U232">
            <v>0.1111111111111111</v>
          </cell>
          <cell r="V232">
            <v>9.1863517060367453E-2</v>
          </cell>
          <cell r="W232">
            <v>0.13496932515337423</v>
          </cell>
          <cell r="Y232">
            <v>58291.8</v>
          </cell>
          <cell r="Z232">
            <v>0.05</v>
          </cell>
          <cell r="AA232">
            <v>690.59</v>
          </cell>
          <cell r="AB232">
            <v>4.25</v>
          </cell>
          <cell r="AC232">
            <v>58985.75</v>
          </cell>
          <cell r="AD232">
            <v>195</v>
          </cell>
          <cell r="AE232">
            <v>0</v>
          </cell>
          <cell r="AF232">
            <v>165</v>
          </cell>
          <cell r="AG232">
            <v>360</v>
          </cell>
          <cell r="AH232">
            <v>190.8</v>
          </cell>
          <cell r="AI232">
            <v>59176.55</v>
          </cell>
          <cell r="AM232">
            <v>59176.55</v>
          </cell>
        </row>
        <row r="233">
          <cell r="B233" t="str">
            <v>33697400</v>
          </cell>
          <cell r="D233">
            <v>107026</v>
          </cell>
          <cell r="E233" t="str">
            <v>Holt House Pre-School</v>
          </cell>
          <cell r="F233">
            <v>9022</v>
          </cell>
          <cell r="G233">
            <v>7464</v>
          </cell>
          <cell r="H233">
            <v>7634</v>
          </cell>
          <cell r="I233">
            <v>24120</v>
          </cell>
          <cell r="K233">
            <v>2821</v>
          </cell>
          <cell r="L233">
            <v>1302</v>
          </cell>
          <cell r="M233">
            <v>2387</v>
          </cell>
          <cell r="N233">
            <v>6510</v>
          </cell>
          <cell r="P233">
            <v>11843</v>
          </cell>
          <cell r="Q233">
            <v>8766</v>
          </cell>
          <cell r="R233">
            <v>10021</v>
          </cell>
          <cell r="S233">
            <v>30630</v>
          </cell>
          <cell r="U233">
            <v>0</v>
          </cell>
          <cell r="V233">
            <v>0</v>
          </cell>
          <cell r="W233">
            <v>0</v>
          </cell>
          <cell r="Y233">
            <v>128646</v>
          </cell>
          <cell r="Z233">
            <v>0</v>
          </cell>
          <cell r="AA233">
            <v>0</v>
          </cell>
          <cell r="AB233">
            <v>4.2</v>
          </cell>
          <cell r="AC233">
            <v>128646</v>
          </cell>
          <cell r="AD233">
            <v>390</v>
          </cell>
          <cell r="AE233">
            <v>840</v>
          </cell>
          <cell r="AF233">
            <v>330</v>
          </cell>
          <cell r="AG233">
            <v>1560</v>
          </cell>
          <cell r="AH233">
            <v>826.80000000000007</v>
          </cell>
          <cell r="AI233">
            <v>129472.8</v>
          </cell>
          <cell r="AM233">
            <v>129472.8</v>
          </cell>
        </row>
        <row r="234">
          <cell r="B234" t="str">
            <v>64199100</v>
          </cell>
          <cell r="D234" t="str">
            <v>EY537721</v>
          </cell>
          <cell r="E234" t="str">
            <v>Hope Nursery</v>
          </cell>
          <cell r="F234">
            <v>3139</v>
          </cell>
          <cell r="G234">
            <v>0</v>
          </cell>
          <cell r="H234">
            <v>2656</v>
          </cell>
          <cell r="I234">
            <v>5795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P234">
            <v>3139</v>
          </cell>
          <cell r="Q234">
            <v>0</v>
          </cell>
          <cell r="R234">
            <v>2656</v>
          </cell>
          <cell r="S234">
            <v>5795</v>
          </cell>
          <cell r="U234">
            <v>0.96296296296296291</v>
          </cell>
          <cell r="V234">
            <v>0</v>
          </cell>
          <cell r="W234">
            <v>0.91815476190476186</v>
          </cell>
          <cell r="Y234">
            <v>24339</v>
          </cell>
          <cell r="Z234">
            <v>0.41</v>
          </cell>
          <cell r="AA234">
            <v>2403</v>
          </cell>
          <cell r="AB234">
            <v>4.6100000000000003</v>
          </cell>
          <cell r="AC234">
            <v>26714.95</v>
          </cell>
          <cell r="AD234">
            <v>1119</v>
          </cell>
          <cell r="AE234">
            <v>0</v>
          </cell>
          <cell r="AF234">
            <v>3885</v>
          </cell>
          <cell r="AG234">
            <v>5004</v>
          </cell>
          <cell r="AH234">
            <v>2652.1200000000003</v>
          </cell>
          <cell r="AI234">
            <v>29367.07</v>
          </cell>
          <cell r="AM234">
            <v>29367.07</v>
          </cell>
        </row>
        <row r="235">
          <cell r="B235" t="str">
            <v>55898300</v>
          </cell>
          <cell r="D235" t="str">
            <v>EY430914</v>
          </cell>
          <cell r="E235" t="str">
            <v>Hydra Tots</v>
          </cell>
          <cell r="F235">
            <v>14895</v>
          </cell>
          <cell r="G235">
            <v>9436</v>
          </cell>
          <cell r="H235">
            <v>12603</v>
          </cell>
          <cell r="I235">
            <v>36934</v>
          </cell>
          <cell r="K235">
            <v>9555</v>
          </cell>
          <cell r="L235">
            <v>6006</v>
          </cell>
          <cell r="M235">
            <v>8085</v>
          </cell>
          <cell r="N235">
            <v>23646</v>
          </cell>
          <cell r="P235">
            <v>24450</v>
          </cell>
          <cell r="Q235">
            <v>15442</v>
          </cell>
          <cell r="R235">
            <v>20688</v>
          </cell>
          <cell r="S235">
            <v>60580</v>
          </cell>
          <cell r="U235">
            <v>0.20779220779220781</v>
          </cell>
          <cell r="V235">
            <v>0.20029673590504452</v>
          </cell>
          <cell r="W235">
            <v>0.23728813559322035</v>
          </cell>
          <cell r="Y235">
            <v>254436</v>
          </cell>
          <cell r="Z235">
            <v>0.1</v>
          </cell>
          <cell r="AA235">
            <v>5756.31</v>
          </cell>
          <cell r="AB235">
            <v>4.3</v>
          </cell>
          <cell r="AC235">
            <v>260494</v>
          </cell>
          <cell r="AD235">
            <v>1050</v>
          </cell>
          <cell r="AE235">
            <v>420</v>
          </cell>
          <cell r="AF235">
            <v>825</v>
          </cell>
          <cell r="AG235">
            <v>2295</v>
          </cell>
          <cell r="AH235">
            <v>1216.3500000000001</v>
          </cell>
          <cell r="AI235">
            <v>261710.35</v>
          </cell>
          <cell r="AM235">
            <v>261710.35</v>
          </cell>
        </row>
        <row r="236">
          <cell r="B236" t="str">
            <v>31187900</v>
          </cell>
          <cell r="D236" t="str">
            <v>EY343025</v>
          </cell>
          <cell r="E236" t="str">
            <v>Intake Pre School</v>
          </cell>
          <cell r="F236">
            <v>10127</v>
          </cell>
          <cell r="G236">
            <v>7767</v>
          </cell>
          <cell r="H236">
            <v>8569</v>
          </cell>
          <cell r="I236">
            <v>26463</v>
          </cell>
          <cell r="K236">
            <v>3285</v>
          </cell>
          <cell r="L236">
            <v>3149</v>
          </cell>
          <cell r="M236">
            <v>2780</v>
          </cell>
          <cell r="N236">
            <v>9214</v>
          </cell>
          <cell r="P236">
            <v>13412</v>
          </cell>
          <cell r="Q236">
            <v>10916</v>
          </cell>
          <cell r="R236">
            <v>11349</v>
          </cell>
          <cell r="S236">
            <v>35677</v>
          </cell>
          <cell r="U236">
            <v>0.30188679245283018</v>
          </cell>
          <cell r="V236">
            <v>0.32985708767864041</v>
          </cell>
          <cell r="W236">
            <v>0.27708992305940289</v>
          </cell>
          <cell r="Y236">
            <v>149843.4</v>
          </cell>
          <cell r="Z236">
            <v>0.13</v>
          </cell>
          <cell r="AA236">
            <v>4749.5</v>
          </cell>
          <cell r="AB236">
            <v>4.33</v>
          </cell>
          <cell r="AC236">
            <v>154481.41</v>
          </cell>
          <cell r="AD236">
            <v>2470</v>
          </cell>
          <cell r="AE236">
            <v>1848</v>
          </cell>
          <cell r="AF236">
            <v>1564.05</v>
          </cell>
          <cell r="AG236">
            <v>5882.05</v>
          </cell>
          <cell r="AH236">
            <v>3117.4865000000004</v>
          </cell>
          <cell r="AI236">
            <v>157598.8965</v>
          </cell>
          <cell r="AM236">
            <v>157598.8965</v>
          </cell>
        </row>
        <row r="237">
          <cell r="B237" t="str">
            <v>55934500</v>
          </cell>
          <cell r="D237" t="str">
            <v>300849</v>
          </cell>
          <cell r="E237" t="str">
            <v>Jack &amp; Jill Pre School</v>
          </cell>
          <cell r="F237">
            <v>4173</v>
          </cell>
          <cell r="G237">
            <v>2898</v>
          </cell>
          <cell r="H237">
            <v>3531</v>
          </cell>
          <cell r="I237">
            <v>10602</v>
          </cell>
          <cell r="K237">
            <v>1347</v>
          </cell>
          <cell r="L237">
            <v>868</v>
          </cell>
          <cell r="M237">
            <v>1140</v>
          </cell>
          <cell r="N237">
            <v>3355</v>
          </cell>
          <cell r="P237">
            <v>5520</v>
          </cell>
          <cell r="Q237">
            <v>3766</v>
          </cell>
          <cell r="R237">
            <v>4671</v>
          </cell>
          <cell r="S237">
            <v>13957</v>
          </cell>
          <cell r="U237">
            <v>0.13636363636363635</v>
          </cell>
          <cell r="V237">
            <v>0.14009661835748793</v>
          </cell>
          <cell r="W237">
            <v>0.14833333333333334</v>
          </cell>
          <cell r="Y237">
            <v>58619.4</v>
          </cell>
          <cell r="Z237">
            <v>0.06</v>
          </cell>
          <cell r="AA237">
            <v>868.21</v>
          </cell>
          <cell r="AB237">
            <v>4.26</v>
          </cell>
          <cell r="AC237">
            <v>59456.82</v>
          </cell>
          <cell r="AD237">
            <v>377</v>
          </cell>
          <cell r="AE237">
            <v>623</v>
          </cell>
          <cell r="AF237">
            <v>319</v>
          </cell>
          <cell r="AG237">
            <v>1319</v>
          </cell>
          <cell r="AH237">
            <v>699.07</v>
          </cell>
          <cell r="AI237">
            <v>60155.89</v>
          </cell>
          <cell r="AM237">
            <v>60155.89</v>
          </cell>
        </row>
        <row r="238">
          <cell r="B238" t="str">
            <v>31805900</v>
          </cell>
          <cell r="D238" t="str">
            <v>EY349492</v>
          </cell>
          <cell r="E238" t="str">
            <v>Just for Kidz</v>
          </cell>
          <cell r="F238">
            <v>6701</v>
          </cell>
          <cell r="G238">
            <v>2874</v>
          </cell>
          <cell r="H238">
            <v>5670</v>
          </cell>
          <cell r="I238">
            <v>15245</v>
          </cell>
          <cell r="K238">
            <v>5003</v>
          </cell>
          <cell r="L238">
            <v>1793</v>
          </cell>
          <cell r="M238">
            <v>4233</v>
          </cell>
          <cell r="N238">
            <v>11029</v>
          </cell>
          <cell r="P238">
            <v>11704</v>
          </cell>
          <cell r="Q238">
            <v>4667</v>
          </cell>
          <cell r="R238">
            <v>9903</v>
          </cell>
          <cell r="S238">
            <v>26274</v>
          </cell>
          <cell r="U238">
            <v>6.6666666666666666E-2</v>
          </cell>
          <cell r="V238">
            <v>0.12690069457480757</v>
          </cell>
          <cell r="W238">
            <v>0.1157623947614593</v>
          </cell>
          <cell r="Y238">
            <v>110350.8</v>
          </cell>
          <cell r="Z238">
            <v>0.04</v>
          </cell>
          <cell r="AA238">
            <v>1108.32</v>
          </cell>
          <cell r="AB238">
            <v>4.24</v>
          </cell>
          <cell r="AC238">
            <v>111401.76000000001</v>
          </cell>
          <cell r="AD238">
            <v>1043</v>
          </cell>
          <cell r="AE238">
            <v>610.5</v>
          </cell>
          <cell r="AF238">
            <v>660</v>
          </cell>
          <cell r="AG238">
            <v>2313.5</v>
          </cell>
          <cell r="AH238">
            <v>1226.155</v>
          </cell>
          <cell r="AI238">
            <v>112627.91500000001</v>
          </cell>
          <cell r="AM238">
            <v>112627.91500000001</v>
          </cell>
        </row>
        <row r="239">
          <cell r="B239" t="str">
            <v>63047500</v>
          </cell>
          <cell r="D239" t="str">
            <v>EY495742</v>
          </cell>
          <cell r="E239" t="str">
            <v>Just for Kidz Ltd (Heeley)</v>
          </cell>
          <cell r="F239">
            <v>8301</v>
          </cell>
          <cell r="G239">
            <v>5985</v>
          </cell>
          <cell r="H239">
            <v>7024</v>
          </cell>
          <cell r="I239">
            <v>21310</v>
          </cell>
          <cell r="K239">
            <v>4678</v>
          </cell>
          <cell r="L239">
            <v>3303</v>
          </cell>
          <cell r="M239">
            <v>3958</v>
          </cell>
          <cell r="N239">
            <v>11939</v>
          </cell>
          <cell r="P239">
            <v>12979</v>
          </cell>
          <cell r="Q239">
            <v>9288</v>
          </cell>
          <cell r="R239">
            <v>10982</v>
          </cell>
          <cell r="S239">
            <v>33249</v>
          </cell>
          <cell r="U239">
            <v>0.68421052631578949</v>
          </cell>
          <cell r="V239">
            <v>0.59177876180132005</v>
          </cell>
          <cell r="W239">
            <v>0.70577423801500994</v>
          </cell>
          <cell r="Y239">
            <v>139645.79999999999</v>
          </cell>
          <cell r="Z239">
            <v>0.28999999999999998</v>
          </cell>
          <cell r="AA239">
            <v>9736.15</v>
          </cell>
          <cell r="AB239">
            <v>4.49</v>
          </cell>
          <cell r="AC239">
            <v>149288.01</v>
          </cell>
          <cell r="AD239">
            <v>1551</v>
          </cell>
          <cell r="AE239">
            <v>2148.5</v>
          </cell>
          <cell r="AF239">
            <v>630</v>
          </cell>
          <cell r="AG239">
            <v>4329.5</v>
          </cell>
          <cell r="AH239">
            <v>2294.6350000000002</v>
          </cell>
          <cell r="AI239">
            <v>151582.64500000002</v>
          </cell>
          <cell r="AM239">
            <v>151582.64500000002</v>
          </cell>
        </row>
        <row r="240">
          <cell r="B240" t="str">
            <v>70148900</v>
          </cell>
          <cell r="D240" t="str">
            <v>EY555314</v>
          </cell>
          <cell r="E240" t="str">
            <v>Just For Kidz UK LTD</v>
          </cell>
          <cell r="F240">
            <v>6144</v>
          </cell>
          <cell r="G240">
            <v>3510</v>
          </cell>
          <cell r="H240">
            <v>5199</v>
          </cell>
          <cell r="I240">
            <v>14853</v>
          </cell>
          <cell r="K240">
            <v>1095</v>
          </cell>
          <cell r="L240">
            <v>840</v>
          </cell>
          <cell r="M240">
            <v>927</v>
          </cell>
          <cell r="N240">
            <v>2862</v>
          </cell>
          <cell r="P240">
            <v>7239</v>
          </cell>
          <cell r="Q240">
            <v>4350</v>
          </cell>
          <cell r="R240">
            <v>6126</v>
          </cell>
          <cell r="S240">
            <v>17715</v>
          </cell>
          <cell r="U240">
            <v>0.8</v>
          </cell>
          <cell r="V240">
            <v>0.83760683760683763</v>
          </cell>
          <cell r="W240">
            <v>0.84022346368715084</v>
          </cell>
          <cell r="Y240">
            <v>74403</v>
          </cell>
          <cell r="Z240">
            <v>0.36</v>
          </cell>
          <cell r="AA240">
            <v>6416.08</v>
          </cell>
          <cell r="AB240">
            <v>4.5600000000000005</v>
          </cell>
          <cell r="AC240">
            <v>80780.400000000009</v>
          </cell>
          <cell r="AD240">
            <v>2250</v>
          </cell>
          <cell r="AE240">
            <v>1170</v>
          </cell>
          <cell r="AF240">
            <v>630</v>
          </cell>
          <cell r="AG240">
            <v>4050</v>
          </cell>
          <cell r="AH240">
            <v>2146.5</v>
          </cell>
          <cell r="AI240">
            <v>82926.900000000009</v>
          </cell>
          <cell r="AM240">
            <v>82926.900000000009</v>
          </cell>
        </row>
        <row r="241">
          <cell r="B241" t="str">
            <v>59845400</v>
          </cell>
          <cell r="D241" t="str">
            <v>EY481080</v>
          </cell>
          <cell r="E241" t="str">
            <v>Kelham Island Community Childcare</v>
          </cell>
          <cell r="F241">
            <v>10625</v>
          </cell>
          <cell r="G241">
            <v>6140</v>
          </cell>
          <cell r="H241">
            <v>8990</v>
          </cell>
          <cell r="I241">
            <v>25755</v>
          </cell>
          <cell r="K241">
            <v>2730</v>
          </cell>
          <cell r="L241">
            <v>630</v>
          </cell>
          <cell r="M241">
            <v>2310</v>
          </cell>
          <cell r="N241">
            <v>5670</v>
          </cell>
          <cell r="P241">
            <v>13355</v>
          </cell>
          <cell r="Q241">
            <v>6770</v>
          </cell>
          <cell r="R241">
            <v>11300</v>
          </cell>
          <cell r="S241">
            <v>31425</v>
          </cell>
          <cell r="U241">
            <v>0.65517241379310343</v>
          </cell>
          <cell r="V241">
            <v>0.73778501628664495</v>
          </cell>
          <cell r="W241">
            <v>0.592741935483871</v>
          </cell>
          <cell r="Y241">
            <v>131985</v>
          </cell>
          <cell r="Z241">
            <v>0.28999999999999998</v>
          </cell>
          <cell r="AA241">
            <v>8994.75</v>
          </cell>
          <cell r="AB241">
            <v>4.49</v>
          </cell>
          <cell r="AC241">
            <v>141098.25</v>
          </cell>
          <cell r="AD241">
            <v>1620</v>
          </cell>
          <cell r="AE241">
            <v>1560</v>
          </cell>
          <cell r="AF241">
            <v>1245</v>
          </cell>
          <cell r="AG241">
            <v>4425</v>
          </cell>
          <cell r="AH241">
            <v>2345.25</v>
          </cell>
          <cell r="AI241">
            <v>143443.5</v>
          </cell>
          <cell r="AM241">
            <v>143443.5</v>
          </cell>
        </row>
        <row r="242">
          <cell r="B242" t="str">
            <v>64687000</v>
          </cell>
          <cell r="D242" t="str">
            <v>EY543517</v>
          </cell>
          <cell r="E242" t="str">
            <v>Kenwood Nature Nursery</v>
          </cell>
          <cell r="F242">
            <v>6830</v>
          </cell>
          <cell r="G242">
            <v>3673</v>
          </cell>
          <cell r="H242">
            <v>5779</v>
          </cell>
          <cell r="I242">
            <v>16282</v>
          </cell>
          <cell r="K242">
            <v>3426</v>
          </cell>
          <cell r="L242">
            <v>3263</v>
          </cell>
          <cell r="M242">
            <v>2899</v>
          </cell>
          <cell r="N242">
            <v>9588</v>
          </cell>
          <cell r="P242">
            <v>10256</v>
          </cell>
          <cell r="Q242">
            <v>6936</v>
          </cell>
          <cell r="R242">
            <v>8678</v>
          </cell>
          <cell r="S242">
            <v>25870</v>
          </cell>
          <cell r="U242">
            <v>0.1</v>
          </cell>
          <cell r="V242">
            <v>8.9857045609258002E-2</v>
          </cell>
          <cell r="W242">
            <v>9.1355818628545901E-2</v>
          </cell>
          <cell r="Y242">
            <v>108654</v>
          </cell>
          <cell r="Z242">
            <v>0.04</v>
          </cell>
          <cell r="AA242">
            <v>1074.32</v>
          </cell>
          <cell r="AB242">
            <v>4.24</v>
          </cell>
          <cell r="AC242">
            <v>109688.8</v>
          </cell>
          <cell r="AD242">
            <v>195</v>
          </cell>
          <cell r="AE242">
            <v>320</v>
          </cell>
          <cell r="AF242">
            <v>150</v>
          </cell>
          <cell r="AG242">
            <v>665</v>
          </cell>
          <cell r="AH242">
            <v>352.45000000000005</v>
          </cell>
          <cell r="AI242">
            <v>110041.25</v>
          </cell>
          <cell r="AM242">
            <v>110041.25</v>
          </cell>
        </row>
        <row r="243">
          <cell r="B243" t="str">
            <v>34952100</v>
          </cell>
          <cell r="D243" t="str">
            <v>EY252525</v>
          </cell>
          <cell r="E243" t="str">
            <v>Kids Unlimited @ Millhouses</v>
          </cell>
          <cell r="F243">
            <v>10461</v>
          </cell>
          <cell r="G243">
            <v>6754</v>
          </cell>
          <cell r="H243">
            <v>8852</v>
          </cell>
          <cell r="I243">
            <v>26067</v>
          </cell>
          <cell r="K243">
            <v>4111</v>
          </cell>
          <cell r="L243">
            <v>3562</v>
          </cell>
          <cell r="M243">
            <v>3479</v>
          </cell>
          <cell r="N243">
            <v>11152</v>
          </cell>
          <cell r="P243">
            <v>14572</v>
          </cell>
          <cell r="Q243">
            <v>10316</v>
          </cell>
          <cell r="R243">
            <v>12331</v>
          </cell>
          <cell r="S243">
            <v>37219</v>
          </cell>
          <cell r="U243">
            <v>6.7796610169491525E-2</v>
          </cell>
          <cell r="V243">
            <v>9.3271843007202662E-2</v>
          </cell>
          <cell r="W243">
            <v>6.6184256971408395E-2</v>
          </cell>
          <cell r="Y243">
            <v>156319.79999999999</v>
          </cell>
          <cell r="Z243">
            <v>0.03</v>
          </cell>
          <cell r="AA243">
            <v>1217.1500000000001</v>
          </cell>
          <cell r="AB243">
            <v>4.2300000000000004</v>
          </cell>
          <cell r="AC243">
            <v>157436.37000000002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157436.37000000002</v>
          </cell>
          <cell r="AM243">
            <v>157436.37000000002</v>
          </cell>
        </row>
        <row r="244">
          <cell r="B244" t="str">
            <v>44934500</v>
          </cell>
          <cell r="D244" t="str">
            <v>EY336446</v>
          </cell>
          <cell r="E244" t="str">
            <v>KidZ@Work Ltd</v>
          </cell>
          <cell r="F244">
            <v>12755</v>
          </cell>
          <cell r="G244">
            <v>10070</v>
          </cell>
          <cell r="H244">
            <v>10793</v>
          </cell>
          <cell r="I244">
            <v>33618</v>
          </cell>
          <cell r="K244">
            <v>8087</v>
          </cell>
          <cell r="L244">
            <v>7146</v>
          </cell>
          <cell r="M244">
            <v>6843</v>
          </cell>
          <cell r="N244">
            <v>22076</v>
          </cell>
          <cell r="P244">
            <v>20842</v>
          </cell>
          <cell r="Q244">
            <v>17216</v>
          </cell>
          <cell r="R244">
            <v>17636</v>
          </cell>
          <cell r="S244">
            <v>55694</v>
          </cell>
          <cell r="U244">
            <v>0.17391304347826086</v>
          </cell>
          <cell r="V244">
            <v>0.2129817444219067</v>
          </cell>
          <cell r="W244">
            <v>0.16344827586206898</v>
          </cell>
          <cell r="Y244">
            <v>233914.8</v>
          </cell>
          <cell r="Z244">
            <v>0.08</v>
          </cell>
          <cell r="AA244">
            <v>4476.54</v>
          </cell>
          <cell r="AB244">
            <v>4.28</v>
          </cell>
          <cell r="AC244">
            <v>238370.32</v>
          </cell>
          <cell r="AD244">
            <v>195</v>
          </cell>
          <cell r="AE244">
            <v>0</v>
          </cell>
          <cell r="AF244">
            <v>165</v>
          </cell>
          <cell r="AG244">
            <v>360</v>
          </cell>
          <cell r="AH244">
            <v>190.8</v>
          </cell>
          <cell r="AI244">
            <v>238561.12</v>
          </cell>
          <cell r="AM244">
            <v>238561.12</v>
          </cell>
        </row>
        <row r="245">
          <cell r="B245" t="str">
            <v>43038500</v>
          </cell>
          <cell r="D245" t="str">
            <v>EY551209</v>
          </cell>
          <cell r="E245" t="str">
            <v>Kingswood Day Nursery</v>
          </cell>
          <cell r="F245">
            <v>8903</v>
          </cell>
          <cell r="G245">
            <v>5438</v>
          </cell>
          <cell r="H245">
            <v>7533</v>
          </cell>
          <cell r="I245">
            <v>21874</v>
          </cell>
          <cell r="K245">
            <v>6130</v>
          </cell>
          <cell r="L245">
            <v>3338</v>
          </cell>
          <cell r="M245">
            <v>5187</v>
          </cell>
          <cell r="N245">
            <v>14655</v>
          </cell>
          <cell r="P245">
            <v>15033</v>
          </cell>
          <cell r="Q245">
            <v>8776</v>
          </cell>
          <cell r="R245">
            <v>12720</v>
          </cell>
          <cell r="S245">
            <v>36529</v>
          </cell>
          <cell r="U245">
            <v>0.02</v>
          </cell>
          <cell r="V245">
            <v>0</v>
          </cell>
          <cell r="W245">
            <v>2.521401349026128E-2</v>
          </cell>
          <cell r="Y245">
            <v>153421.79999999999</v>
          </cell>
          <cell r="Z245">
            <v>0.01</v>
          </cell>
          <cell r="AA245">
            <v>273.41000000000003</v>
          </cell>
          <cell r="AB245">
            <v>4.21</v>
          </cell>
          <cell r="AC245">
            <v>153787.09</v>
          </cell>
          <cell r="AD245">
            <v>585</v>
          </cell>
          <cell r="AE245">
            <v>0</v>
          </cell>
          <cell r="AF245">
            <v>600</v>
          </cell>
          <cell r="AG245">
            <v>1185</v>
          </cell>
          <cell r="AH245">
            <v>628.05000000000007</v>
          </cell>
          <cell r="AI245">
            <v>154415.13999999998</v>
          </cell>
          <cell r="AM245">
            <v>154415.13999999998</v>
          </cell>
        </row>
        <row r="246">
          <cell r="B246" t="str">
            <v>31188400</v>
          </cell>
          <cell r="D246" t="str">
            <v>EY216890</v>
          </cell>
          <cell r="E246" t="str">
            <v>Lamb Setts Montessori Nursery</v>
          </cell>
          <cell r="F246">
            <v>4290</v>
          </cell>
          <cell r="G246">
            <v>3920</v>
          </cell>
          <cell r="H246">
            <v>3630</v>
          </cell>
          <cell r="I246">
            <v>11840</v>
          </cell>
          <cell r="K246">
            <v>1658</v>
          </cell>
          <cell r="L246">
            <v>1701</v>
          </cell>
          <cell r="M246">
            <v>1403</v>
          </cell>
          <cell r="N246">
            <v>4762</v>
          </cell>
          <cell r="P246">
            <v>5948</v>
          </cell>
          <cell r="Q246">
            <v>5621</v>
          </cell>
          <cell r="R246">
            <v>5033</v>
          </cell>
          <cell r="S246">
            <v>16602</v>
          </cell>
          <cell r="U246">
            <v>0.13636363636363635</v>
          </cell>
          <cell r="V246">
            <v>0.16071428571428573</v>
          </cell>
          <cell r="W246">
            <v>9.7826086956521743E-2</v>
          </cell>
          <cell r="Y246">
            <v>69728.399999999994</v>
          </cell>
          <cell r="Z246">
            <v>0.06</v>
          </cell>
          <cell r="AA246">
            <v>971</v>
          </cell>
          <cell r="AB246">
            <v>4.26</v>
          </cell>
          <cell r="AC246">
            <v>70724.51999999999</v>
          </cell>
          <cell r="AD246">
            <v>1365</v>
          </cell>
          <cell r="AE246">
            <v>840</v>
          </cell>
          <cell r="AF246">
            <v>825</v>
          </cell>
          <cell r="AG246">
            <v>3030</v>
          </cell>
          <cell r="AH246">
            <v>1605.9</v>
          </cell>
          <cell r="AI246">
            <v>72330.419999999984</v>
          </cell>
          <cell r="AM246">
            <v>72330.419999999984</v>
          </cell>
        </row>
        <row r="247">
          <cell r="B247" t="str">
            <v>46366800</v>
          </cell>
          <cell r="D247" t="str">
            <v>EY348409</v>
          </cell>
          <cell r="E247" t="str">
            <v>Lilypad Day Nursery</v>
          </cell>
          <cell r="F247">
            <v>4071</v>
          </cell>
          <cell r="G247">
            <v>3360</v>
          </cell>
          <cell r="H247">
            <v>3445</v>
          </cell>
          <cell r="I247">
            <v>10876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P247">
            <v>4071</v>
          </cell>
          <cell r="Q247">
            <v>3360</v>
          </cell>
          <cell r="R247">
            <v>3445</v>
          </cell>
          <cell r="S247">
            <v>10876</v>
          </cell>
          <cell r="U247">
            <v>0.33333333333333331</v>
          </cell>
          <cell r="V247">
            <v>0.35</v>
          </cell>
          <cell r="W247">
            <v>0.3115234375</v>
          </cell>
          <cell r="Y247">
            <v>45679.199999999997</v>
          </cell>
          <cell r="Z247">
            <v>0.15</v>
          </cell>
          <cell r="AA247">
            <v>1586.73</v>
          </cell>
          <cell r="AB247">
            <v>4.3500000000000005</v>
          </cell>
          <cell r="AC247">
            <v>47310.600000000006</v>
          </cell>
          <cell r="AD247">
            <v>390</v>
          </cell>
          <cell r="AE247">
            <v>210</v>
          </cell>
          <cell r="AF247">
            <v>330</v>
          </cell>
          <cell r="AG247">
            <v>930</v>
          </cell>
          <cell r="AH247">
            <v>492.90000000000003</v>
          </cell>
          <cell r="AI247">
            <v>47803.500000000007</v>
          </cell>
          <cell r="AM247">
            <v>47803.500000000007</v>
          </cell>
        </row>
        <row r="248">
          <cell r="B248" t="str">
            <v>31188500</v>
          </cell>
          <cell r="D248" t="str">
            <v>EY501464</v>
          </cell>
          <cell r="E248" t="str">
            <v xml:space="preserve">Little Angels Nursery </v>
          </cell>
          <cell r="F248">
            <v>6201</v>
          </cell>
          <cell r="G248">
            <v>3743</v>
          </cell>
          <cell r="H248">
            <v>5247</v>
          </cell>
          <cell r="I248">
            <v>15191</v>
          </cell>
          <cell r="K248">
            <v>3549</v>
          </cell>
          <cell r="L248">
            <v>1567</v>
          </cell>
          <cell r="M248">
            <v>3003</v>
          </cell>
          <cell r="N248">
            <v>8119</v>
          </cell>
          <cell r="P248">
            <v>9750</v>
          </cell>
          <cell r="Q248">
            <v>5310</v>
          </cell>
          <cell r="R248">
            <v>8250</v>
          </cell>
          <cell r="S248">
            <v>23310</v>
          </cell>
          <cell r="U248">
            <v>0.24242424242424243</v>
          </cell>
          <cell r="V248">
            <v>0.34624632647608872</v>
          </cell>
          <cell r="W248">
            <v>0.24305555555555555</v>
          </cell>
          <cell r="Y248">
            <v>97902</v>
          </cell>
          <cell r="Z248">
            <v>0.12</v>
          </cell>
          <cell r="AA248">
            <v>2731.26</v>
          </cell>
          <cell r="AB248">
            <v>4.32</v>
          </cell>
          <cell r="AC248">
            <v>100699.20000000001</v>
          </cell>
          <cell r="AD248">
            <v>390</v>
          </cell>
          <cell r="AE248">
            <v>0</v>
          </cell>
          <cell r="AF248">
            <v>330</v>
          </cell>
          <cell r="AG248">
            <v>720</v>
          </cell>
          <cell r="AH248">
            <v>381.6</v>
          </cell>
          <cell r="AI248">
            <v>101080.80000000002</v>
          </cell>
          <cell r="AM248">
            <v>101080.80000000002</v>
          </cell>
        </row>
        <row r="249">
          <cell r="B249" t="str">
            <v>36995000</v>
          </cell>
          <cell r="D249" t="str">
            <v>EY381370</v>
          </cell>
          <cell r="E249" t="str">
            <v>Little Imp Pre-School</v>
          </cell>
          <cell r="F249">
            <v>10865</v>
          </cell>
          <cell r="G249">
            <v>6150</v>
          </cell>
          <cell r="H249">
            <v>9193</v>
          </cell>
          <cell r="I249">
            <v>26208</v>
          </cell>
          <cell r="K249">
            <v>4625</v>
          </cell>
          <cell r="L249">
            <v>3010</v>
          </cell>
          <cell r="M249">
            <v>3913</v>
          </cell>
          <cell r="N249">
            <v>11548</v>
          </cell>
          <cell r="P249">
            <v>15490</v>
          </cell>
          <cell r="Q249">
            <v>9160</v>
          </cell>
          <cell r="R249">
            <v>13106</v>
          </cell>
          <cell r="S249">
            <v>37756</v>
          </cell>
          <cell r="U249">
            <v>0.33333333333333331</v>
          </cell>
          <cell r="V249">
            <v>0.34146341463414637</v>
          </cell>
          <cell r="W249">
            <v>0.38626609442060084</v>
          </cell>
          <cell r="Y249">
            <v>158575.20000000001</v>
          </cell>
          <cell r="Z249">
            <v>0.16</v>
          </cell>
          <cell r="AA249">
            <v>5875.56</v>
          </cell>
          <cell r="AB249">
            <v>4.3600000000000003</v>
          </cell>
          <cell r="AC249">
            <v>164616.16</v>
          </cell>
          <cell r="AD249">
            <v>5070</v>
          </cell>
          <cell r="AE249">
            <v>1740</v>
          </cell>
          <cell r="AF249">
            <v>3360</v>
          </cell>
          <cell r="AG249">
            <v>10170</v>
          </cell>
          <cell r="AH249">
            <v>5390.1</v>
          </cell>
          <cell r="AI249">
            <v>170006.26</v>
          </cell>
          <cell r="AM249">
            <v>170006.26</v>
          </cell>
        </row>
        <row r="250">
          <cell r="B250" t="str">
            <v>31188700</v>
          </cell>
          <cell r="D250" t="str">
            <v>EY374347</v>
          </cell>
          <cell r="E250" t="str">
            <v>Little Rascals (Halifax Road)</v>
          </cell>
          <cell r="F250">
            <v>8938</v>
          </cell>
          <cell r="G250">
            <v>7440</v>
          </cell>
          <cell r="H250">
            <v>7563</v>
          </cell>
          <cell r="I250">
            <v>23941</v>
          </cell>
          <cell r="K250">
            <v>3510</v>
          </cell>
          <cell r="L250">
            <v>3651</v>
          </cell>
          <cell r="M250">
            <v>2970</v>
          </cell>
          <cell r="N250">
            <v>10131</v>
          </cell>
          <cell r="P250">
            <v>12448</v>
          </cell>
          <cell r="Q250">
            <v>11091</v>
          </cell>
          <cell r="R250">
            <v>10533</v>
          </cell>
          <cell r="S250">
            <v>34072</v>
          </cell>
          <cell r="U250">
            <v>0.89130434782608692</v>
          </cell>
          <cell r="V250">
            <v>0.79838709677419351</v>
          </cell>
          <cell r="W250">
            <v>0.94636326696464856</v>
          </cell>
          <cell r="Y250">
            <v>143102.39999999999</v>
          </cell>
          <cell r="Z250">
            <v>0.39</v>
          </cell>
          <cell r="AA250">
            <v>13163.88</v>
          </cell>
          <cell r="AB250">
            <v>4.59</v>
          </cell>
          <cell r="AC250">
            <v>156390.47999999998</v>
          </cell>
          <cell r="AD250">
            <v>3900</v>
          </cell>
          <cell r="AE250">
            <v>2790</v>
          </cell>
          <cell r="AF250">
            <v>2715</v>
          </cell>
          <cell r="AG250">
            <v>9405</v>
          </cell>
          <cell r="AH250">
            <v>4984.6500000000005</v>
          </cell>
          <cell r="AI250">
            <v>161375.12999999998</v>
          </cell>
          <cell r="AM250">
            <v>161375.12999999998</v>
          </cell>
        </row>
        <row r="251">
          <cell r="B251" t="str">
            <v>31188800</v>
          </cell>
          <cell r="D251">
            <v>300901</v>
          </cell>
          <cell r="E251" t="str">
            <v>Little Saints Nursery</v>
          </cell>
          <cell r="F251">
            <v>5456</v>
          </cell>
          <cell r="G251">
            <v>2571</v>
          </cell>
          <cell r="H251">
            <v>4617</v>
          </cell>
          <cell r="I251">
            <v>12644</v>
          </cell>
          <cell r="K251">
            <v>1125</v>
          </cell>
          <cell r="L251">
            <v>1092</v>
          </cell>
          <cell r="M251">
            <v>952</v>
          </cell>
          <cell r="N251">
            <v>3169</v>
          </cell>
          <cell r="P251">
            <v>6581</v>
          </cell>
          <cell r="Q251">
            <v>3663</v>
          </cell>
          <cell r="R251">
            <v>5569</v>
          </cell>
          <cell r="S251">
            <v>15813</v>
          </cell>
          <cell r="U251">
            <v>3.2258064516129031E-2</v>
          </cell>
          <cell r="V251">
            <v>0</v>
          </cell>
          <cell r="W251">
            <v>4.0223692486214241E-2</v>
          </cell>
          <cell r="Y251">
            <v>66414.600000000006</v>
          </cell>
          <cell r="Z251">
            <v>0.01</v>
          </cell>
          <cell r="AA251">
            <v>191.97</v>
          </cell>
          <cell r="AB251">
            <v>4.21</v>
          </cell>
          <cell r="AC251">
            <v>66572.73</v>
          </cell>
          <cell r="AD251">
            <v>748</v>
          </cell>
          <cell r="AE251">
            <v>203</v>
          </cell>
          <cell r="AF251">
            <v>473</v>
          </cell>
          <cell r="AG251">
            <v>1424</v>
          </cell>
          <cell r="AH251">
            <v>754.72</v>
          </cell>
          <cell r="AI251">
            <v>67327.45</v>
          </cell>
          <cell r="AM251">
            <v>67327.45</v>
          </cell>
        </row>
        <row r="252">
          <cell r="B252" t="str">
            <v>31187500</v>
          </cell>
          <cell r="D252" t="str">
            <v>EY350743</v>
          </cell>
          <cell r="E252" t="str">
            <v>Loxley Nursery</v>
          </cell>
          <cell r="F252">
            <v>11816</v>
          </cell>
          <cell r="G252">
            <v>6975</v>
          </cell>
          <cell r="H252">
            <v>9998</v>
          </cell>
          <cell r="I252">
            <v>28789</v>
          </cell>
          <cell r="K252">
            <v>5472</v>
          </cell>
          <cell r="L252">
            <v>2793</v>
          </cell>
          <cell r="M252">
            <v>4630</v>
          </cell>
          <cell r="N252">
            <v>12895</v>
          </cell>
          <cell r="P252">
            <v>17288</v>
          </cell>
          <cell r="Q252">
            <v>9768</v>
          </cell>
          <cell r="R252">
            <v>14628</v>
          </cell>
          <cell r="S252">
            <v>41684</v>
          </cell>
          <cell r="U252">
            <v>8.771929824561403E-2</v>
          </cell>
          <cell r="V252">
            <v>2.8102372929959138E-2</v>
          </cell>
          <cell r="W252">
            <v>9.5208228800802805E-2</v>
          </cell>
          <cell r="Y252">
            <v>175072.8</v>
          </cell>
          <cell r="Z252">
            <v>0.03</v>
          </cell>
          <cell r="AA252">
            <v>1400.83</v>
          </cell>
          <cell r="AB252">
            <v>4.2300000000000004</v>
          </cell>
          <cell r="AC252">
            <v>176323.32</v>
          </cell>
          <cell r="AD252">
            <v>931</v>
          </cell>
          <cell r="AE252">
            <v>630</v>
          </cell>
          <cell r="AF252">
            <v>682</v>
          </cell>
          <cell r="AG252">
            <v>2243</v>
          </cell>
          <cell r="AH252">
            <v>1188.79</v>
          </cell>
          <cell r="AI252">
            <v>177512.11000000002</v>
          </cell>
          <cell r="AM252">
            <v>177512.11000000002</v>
          </cell>
        </row>
        <row r="253">
          <cell r="B253" t="str">
            <v>31189200</v>
          </cell>
          <cell r="D253" t="str">
            <v>300816</v>
          </cell>
          <cell r="E253" t="str">
            <v>Manor Community Childcare Centre Ltd</v>
          </cell>
          <cell r="F253">
            <v>15222</v>
          </cell>
          <cell r="G253">
            <v>9174</v>
          </cell>
          <cell r="H253">
            <v>12880</v>
          </cell>
          <cell r="I253">
            <v>37276</v>
          </cell>
          <cell r="K253">
            <v>3510</v>
          </cell>
          <cell r="L253">
            <v>1890</v>
          </cell>
          <cell r="M253">
            <v>2970</v>
          </cell>
          <cell r="N253">
            <v>8370</v>
          </cell>
          <cell r="P253">
            <v>18732</v>
          </cell>
          <cell r="Q253">
            <v>11064</v>
          </cell>
          <cell r="R253">
            <v>15850</v>
          </cell>
          <cell r="S253">
            <v>45646</v>
          </cell>
          <cell r="U253">
            <v>0.9375</v>
          </cell>
          <cell r="V253">
            <v>0.90843688685415303</v>
          </cell>
          <cell r="W253">
            <v>0.90703352427457973</v>
          </cell>
          <cell r="Y253">
            <v>191713.2</v>
          </cell>
          <cell r="Z253">
            <v>0.4</v>
          </cell>
          <cell r="AA253">
            <v>18475.02</v>
          </cell>
          <cell r="AB253">
            <v>4.6000000000000005</v>
          </cell>
          <cell r="AC253">
            <v>209971.60000000003</v>
          </cell>
          <cell r="AD253">
            <v>7800</v>
          </cell>
          <cell r="AE253">
            <v>4620</v>
          </cell>
          <cell r="AF253">
            <v>5279</v>
          </cell>
          <cell r="AG253">
            <v>17699</v>
          </cell>
          <cell r="AH253">
            <v>9380.4700000000012</v>
          </cell>
          <cell r="AI253">
            <v>219352.07000000004</v>
          </cell>
          <cell r="AM253">
            <v>219352.07000000004</v>
          </cell>
        </row>
        <row r="254">
          <cell r="B254" t="str">
            <v>43449400</v>
          </cell>
          <cell r="D254" t="str">
            <v>EY365933</v>
          </cell>
          <cell r="E254" t="str">
            <v>Mazehill Nursery</v>
          </cell>
          <cell r="F254">
            <v>20025</v>
          </cell>
          <cell r="G254">
            <v>12877</v>
          </cell>
          <cell r="H254">
            <v>16944</v>
          </cell>
          <cell r="I254">
            <v>49846</v>
          </cell>
          <cell r="K254">
            <v>12667</v>
          </cell>
          <cell r="L254">
            <v>8621</v>
          </cell>
          <cell r="M254">
            <v>10718</v>
          </cell>
          <cell r="N254">
            <v>32006</v>
          </cell>
          <cell r="P254">
            <v>32692</v>
          </cell>
          <cell r="Q254">
            <v>21498</v>
          </cell>
          <cell r="R254">
            <v>27662</v>
          </cell>
          <cell r="S254">
            <v>81852</v>
          </cell>
          <cell r="U254">
            <v>0.22857142857142856</v>
          </cell>
          <cell r="V254">
            <v>0.21200590199580649</v>
          </cell>
          <cell r="W254">
            <v>0.23024409093836543</v>
          </cell>
          <cell r="Y254">
            <v>343778.4</v>
          </cell>
          <cell r="Z254">
            <v>0.1</v>
          </cell>
          <cell r="AA254">
            <v>8095.64</v>
          </cell>
          <cell r="AB254">
            <v>4.3</v>
          </cell>
          <cell r="AC254">
            <v>351963.6</v>
          </cell>
          <cell r="AD254">
            <v>2691</v>
          </cell>
          <cell r="AE254">
            <v>1876</v>
          </cell>
          <cell r="AF254">
            <v>2288</v>
          </cell>
          <cell r="AG254">
            <v>6855</v>
          </cell>
          <cell r="AH254">
            <v>3633.15</v>
          </cell>
          <cell r="AI254">
            <v>355596.75</v>
          </cell>
          <cell r="AM254">
            <v>355596.75</v>
          </cell>
        </row>
        <row r="255">
          <cell r="B255" t="str">
            <v>34796100</v>
          </cell>
          <cell r="D255" t="str">
            <v>EY216880</v>
          </cell>
          <cell r="E255" t="str">
            <v>Meganursery</v>
          </cell>
          <cell r="F255">
            <v>5344</v>
          </cell>
          <cell r="G255">
            <v>3552</v>
          </cell>
          <cell r="H255">
            <v>4522</v>
          </cell>
          <cell r="I255">
            <v>13418</v>
          </cell>
          <cell r="K255">
            <v>2712</v>
          </cell>
          <cell r="L255">
            <v>1571</v>
          </cell>
          <cell r="M255">
            <v>2295</v>
          </cell>
          <cell r="N255">
            <v>6578</v>
          </cell>
          <cell r="P255">
            <v>8056</v>
          </cell>
          <cell r="Q255">
            <v>5123</v>
          </cell>
          <cell r="R255">
            <v>6817</v>
          </cell>
          <cell r="S255">
            <v>19996</v>
          </cell>
          <cell r="U255">
            <v>0.76</v>
          </cell>
          <cell r="V255">
            <v>0.78403491482472198</v>
          </cell>
          <cell r="W255">
            <v>0.76134354743665289</v>
          </cell>
          <cell r="Y255">
            <v>83983.2</v>
          </cell>
          <cell r="Z255">
            <v>0.34</v>
          </cell>
          <cell r="AA255">
            <v>6744.87</v>
          </cell>
          <cell r="AB255">
            <v>4.54</v>
          </cell>
          <cell r="AC255">
            <v>90781.84</v>
          </cell>
          <cell r="AD255">
            <v>1300</v>
          </cell>
          <cell r="AE255">
            <v>1170</v>
          </cell>
          <cell r="AF255">
            <v>1295</v>
          </cell>
          <cell r="AG255">
            <v>3765</v>
          </cell>
          <cell r="AH255">
            <v>1995.45</v>
          </cell>
          <cell r="AI255">
            <v>92777.29</v>
          </cell>
          <cell r="AM255">
            <v>92777.29</v>
          </cell>
        </row>
        <row r="256">
          <cell r="B256" t="str">
            <v>61969200</v>
          </cell>
          <cell r="D256" t="str">
            <v>EY481809</v>
          </cell>
          <cell r="E256" t="str">
            <v>Middlewood Nature Nursery</v>
          </cell>
          <cell r="F256">
            <v>6459</v>
          </cell>
          <cell r="G256">
            <v>3440</v>
          </cell>
          <cell r="H256">
            <v>5465</v>
          </cell>
          <cell r="I256">
            <v>15364</v>
          </cell>
          <cell r="K256">
            <v>5857</v>
          </cell>
          <cell r="L256">
            <v>2800</v>
          </cell>
          <cell r="M256">
            <v>4956</v>
          </cell>
          <cell r="N256">
            <v>13613</v>
          </cell>
          <cell r="P256">
            <v>12316</v>
          </cell>
          <cell r="Q256">
            <v>6240</v>
          </cell>
          <cell r="R256">
            <v>10421</v>
          </cell>
          <cell r="S256">
            <v>28977</v>
          </cell>
          <cell r="U256">
            <v>0.17647058823529413</v>
          </cell>
          <cell r="V256">
            <v>0.27325581395348836</v>
          </cell>
          <cell r="W256">
            <v>0.18018018018018017</v>
          </cell>
          <cell r="Y256">
            <v>121703.4</v>
          </cell>
          <cell r="Z256">
            <v>0.09</v>
          </cell>
          <cell r="AA256">
            <v>2532.7199999999998</v>
          </cell>
          <cell r="AB256">
            <v>4.29</v>
          </cell>
          <cell r="AC256">
            <v>124311.33</v>
          </cell>
          <cell r="AD256">
            <v>660</v>
          </cell>
          <cell r="AE256">
            <v>460</v>
          </cell>
          <cell r="AF256">
            <v>350</v>
          </cell>
          <cell r="AG256">
            <v>1470</v>
          </cell>
          <cell r="AH256">
            <v>779.1</v>
          </cell>
          <cell r="AI256">
            <v>125090.43000000001</v>
          </cell>
          <cell r="AM256">
            <v>125090.43000000001</v>
          </cell>
        </row>
        <row r="257">
          <cell r="B257" t="str">
            <v>52079900</v>
          </cell>
          <cell r="D257" t="str">
            <v>EY394256</v>
          </cell>
          <cell r="E257" t="str">
            <v>Milestones Childcare</v>
          </cell>
          <cell r="F257">
            <v>13713</v>
          </cell>
          <cell r="G257">
            <v>8868</v>
          </cell>
          <cell r="H257">
            <v>11603</v>
          </cell>
          <cell r="I257">
            <v>34184</v>
          </cell>
          <cell r="K257">
            <v>2886</v>
          </cell>
          <cell r="L257">
            <v>1680</v>
          </cell>
          <cell r="M257">
            <v>2442</v>
          </cell>
          <cell r="N257">
            <v>7008</v>
          </cell>
          <cell r="P257">
            <v>16599</v>
          </cell>
          <cell r="Q257">
            <v>10548</v>
          </cell>
          <cell r="R257">
            <v>14045</v>
          </cell>
          <cell r="S257">
            <v>41192</v>
          </cell>
          <cell r="U257">
            <v>0.95774647887323938</v>
          </cell>
          <cell r="V257">
            <v>0.95263870094722602</v>
          </cell>
          <cell r="W257">
            <v>0.95049504950495045</v>
          </cell>
          <cell r="Y257">
            <v>173006.4</v>
          </cell>
          <cell r="Z257">
            <v>0.42</v>
          </cell>
          <cell r="AA257">
            <v>17290.14</v>
          </cell>
          <cell r="AB257">
            <v>4.62</v>
          </cell>
          <cell r="AC257">
            <v>190307.04</v>
          </cell>
          <cell r="AD257">
            <v>7278</v>
          </cell>
          <cell r="AE257">
            <v>4770</v>
          </cell>
          <cell r="AF257">
            <v>4779</v>
          </cell>
          <cell r="AG257">
            <v>16827</v>
          </cell>
          <cell r="AH257">
            <v>8918.3100000000013</v>
          </cell>
          <cell r="AI257">
            <v>199225.35</v>
          </cell>
          <cell r="AM257">
            <v>199225.35</v>
          </cell>
        </row>
        <row r="258">
          <cell r="B258" t="str">
            <v>64601200</v>
          </cell>
          <cell r="D258" t="str">
            <v>EY546037</v>
          </cell>
          <cell r="E258" t="str">
            <v>Minibugs Wincobank</v>
          </cell>
          <cell r="F258">
            <v>5796</v>
          </cell>
          <cell r="G258">
            <v>5286</v>
          </cell>
          <cell r="H258">
            <v>4904</v>
          </cell>
          <cell r="I258">
            <v>15986</v>
          </cell>
          <cell r="K258">
            <v>2535</v>
          </cell>
          <cell r="L258">
            <v>2150</v>
          </cell>
          <cell r="M258">
            <v>2145</v>
          </cell>
          <cell r="N258">
            <v>6830</v>
          </cell>
          <cell r="P258">
            <v>8331</v>
          </cell>
          <cell r="Q258">
            <v>7436</v>
          </cell>
          <cell r="R258">
            <v>7049</v>
          </cell>
          <cell r="S258">
            <v>22816</v>
          </cell>
          <cell r="U258">
            <v>0.5</v>
          </cell>
          <cell r="V258">
            <v>0.45800227014755956</v>
          </cell>
          <cell r="W258">
            <v>0.44016506189821181</v>
          </cell>
          <cell r="Y258">
            <v>95827.199999999997</v>
          </cell>
          <cell r="Z258">
            <v>0.21</v>
          </cell>
          <cell r="AA258">
            <v>4696.53</v>
          </cell>
          <cell r="AB258">
            <v>4.41</v>
          </cell>
          <cell r="AC258">
            <v>100618.56</v>
          </cell>
          <cell r="AD258">
            <v>1215</v>
          </cell>
          <cell r="AE258">
            <v>756</v>
          </cell>
          <cell r="AF258">
            <v>1095</v>
          </cell>
          <cell r="AG258">
            <v>3066</v>
          </cell>
          <cell r="AH258">
            <v>1624.98</v>
          </cell>
          <cell r="AI258">
            <v>102243.54</v>
          </cell>
          <cell r="AM258">
            <v>102243.54</v>
          </cell>
        </row>
        <row r="259">
          <cell r="B259" t="str">
            <v>31189800</v>
          </cell>
          <cell r="D259" t="str">
            <v>300718</v>
          </cell>
          <cell r="E259" t="str">
            <v>Mount View Pre-School</v>
          </cell>
          <cell r="F259">
            <v>6819</v>
          </cell>
          <cell r="G259">
            <v>4671</v>
          </cell>
          <cell r="H259">
            <v>5770</v>
          </cell>
          <cell r="I259">
            <v>17260</v>
          </cell>
          <cell r="K259">
            <v>2210</v>
          </cell>
          <cell r="L259">
            <v>1568</v>
          </cell>
          <cell r="M259">
            <v>1870</v>
          </cell>
          <cell r="N259">
            <v>5648</v>
          </cell>
          <cell r="P259">
            <v>9029</v>
          </cell>
          <cell r="Q259">
            <v>6239</v>
          </cell>
          <cell r="R259">
            <v>7640</v>
          </cell>
          <cell r="S259">
            <v>22908</v>
          </cell>
          <cell r="U259">
            <v>0.25</v>
          </cell>
          <cell r="V259">
            <v>0.23766192056524998</v>
          </cell>
          <cell r="W259">
            <v>0.28019178903206471</v>
          </cell>
          <cell r="Y259">
            <v>96213.6</v>
          </cell>
          <cell r="Z259">
            <v>0.11</v>
          </cell>
          <cell r="AA259">
            <v>2587.5</v>
          </cell>
          <cell r="AB259">
            <v>4.3100000000000005</v>
          </cell>
          <cell r="AC259">
            <v>98733.48000000001</v>
          </cell>
          <cell r="AD259">
            <v>195</v>
          </cell>
          <cell r="AE259">
            <v>630</v>
          </cell>
          <cell r="AF259">
            <v>165</v>
          </cell>
          <cell r="AG259">
            <v>990</v>
          </cell>
          <cell r="AH259">
            <v>524.70000000000005</v>
          </cell>
          <cell r="AI259">
            <v>99258.180000000008</v>
          </cell>
          <cell r="AM259">
            <v>99258.180000000008</v>
          </cell>
        </row>
        <row r="260">
          <cell r="B260" t="str">
            <v>31189900</v>
          </cell>
          <cell r="D260" t="str">
            <v>ISC39280</v>
          </cell>
          <cell r="E260" t="str">
            <v>Mylnhurst School and Nursery</v>
          </cell>
          <cell r="F260">
            <v>8779</v>
          </cell>
          <cell r="G260">
            <v>7914</v>
          </cell>
          <cell r="H260">
            <v>7428</v>
          </cell>
          <cell r="I260">
            <v>24121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P260">
            <v>8779</v>
          </cell>
          <cell r="Q260">
            <v>7914</v>
          </cell>
          <cell r="R260">
            <v>7428</v>
          </cell>
          <cell r="S260">
            <v>24121</v>
          </cell>
          <cell r="U260">
            <v>0</v>
          </cell>
          <cell r="V260">
            <v>0</v>
          </cell>
          <cell r="W260">
            <v>0</v>
          </cell>
          <cell r="Y260">
            <v>101308.2</v>
          </cell>
          <cell r="Z260">
            <v>0</v>
          </cell>
          <cell r="AA260">
            <v>0</v>
          </cell>
          <cell r="AB260">
            <v>4.2</v>
          </cell>
          <cell r="AC260">
            <v>101308.2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101308.2</v>
          </cell>
          <cell r="AM260">
            <v>101308.2</v>
          </cell>
        </row>
        <row r="261">
          <cell r="B261" t="str">
            <v>70037800</v>
          </cell>
          <cell r="D261" t="str">
            <v>EY548826</v>
          </cell>
          <cell r="E261" t="str">
            <v>Nether Green Nursery Ltd</v>
          </cell>
          <cell r="F261">
            <v>11005</v>
          </cell>
          <cell r="G261">
            <v>7070</v>
          </cell>
          <cell r="H261">
            <v>9312</v>
          </cell>
          <cell r="I261">
            <v>27387</v>
          </cell>
          <cell r="K261">
            <v>7020</v>
          </cell>
          <cell r="L261">
            <v>3500</v>
          </cell>
          <cell r="M261">
            <v>5940</v>
          </cell>
          <cell r="N261">
            <v>16460</v>
          </cell>
          <cell r="P261">
            <v>18025</v>
          </cell>
          <cell r="Q261">
            <v>10570</v>
          </cell>
          <cell r="R261">
            <v>15252</v>
          </cell>
          <cell r="S261">
            <v>43847</v>
          </cell>
          <cell r="U261">
            <v>0</v>
          </cell>
          <cell r="V261">
            <v>0</v>
          </cell>
          <cell r="W261">
            <v>0</v>
          </cell>
          <cell r="Y261">
            <v>184157.4</v>
          </cell>
          <cell r="Z261">
            <v>0</v>
          </cell>
          <cell r="AA261">
            <v>0</v>
          </cell>
          <cell r="AB261">
            <v>4.2</v>
          </cell>
          <cell r="AC261">
            <v>184157.4</v>
          </cell>
          <cell r="AD261">
            <v>195</v>
          </cell>
          <cell r="AE261">
            <v>0</v>
          </cell>
          <cell r="AF261">
            <v>165</v>
          </cell>
          <cell r="AG261">
            <v>360</v>
          </cell>
          <cell r="AH261">
            <v>190.8</v>
          </cell>
          <cell r="AI261">
            <v>184348.19999999998</v>
          </cell>
          <cell r="AM261">
            <v>184348.19999999998</v>
          </cell>
        </row>
        <row r="262">
          <cell r="B262" t="str">
            <v>58781600</v>
          </cell>
          <cell r="D262" t="str">
            <v>EY488886</v>
          </cell>
          <cell r="E262" t="str">
            <v>Norfolk Park Daycare Nursery</v>
          </cell>
          <cell r="F262">
            <v>705</v>
          </cell>
          <cell r="G262">
            <v>885</v>
          </cell>
          <cell r="H262">
            <v>597</v>
          </cell>
          <cell r="I262">
            <v>2187</v>
          </cell>
          <cell r="K262">
            <v>0</v>
          </cell>
          <cell r="L262">
            <v>195</v>
          </cell>
          <cell r="M262">
            <v>153</v>
          </cell>
          <cell r="N262">
            <v>348</v>
          </cell>
          <cell r="P262">
            <v>705</v>
          </cell>
          <cell r="Q262">
            <v>1080</v>
          </cell>
          <cell r="R262">
            <v>750</v>
          </cell>
          <cell r="S262">
            <v>2535</v>
          </cell>
          <cell r="U262">
            <v>0.5</v>
          </cell>
          <cell r="V262">
            <v>6.7796610169491525E-2</v>
          </cell>
          <cell r="W262">
            <v>1</v>
          </cell>
          <cell r="Y262">
            <v>10647</v>
          </cell>
          <cell r="Z262">
            <v>0.2</v>
          </cell>
          <cell r="AA262">
            <v>517.32000000000005</v>
          </cell>
          <cell r="AB262">
            <v>4.4000000000000004</v>
          </cell>
          <cell r="AC262">
            <v>11154</v>
          </cell>
          <cell r="AD262">
            <v>390</v>
          </cell>
          <cell r="AE262">
            <v>60</v>
          </cell>
          <cell r="AF262">
            <v>165</v>
          </cell>
          <cell r="AG262">
            <v>615</v>
          </cell>
          <cell r="AH262">
            <v>325.95</v>
          </cell>
          <cell r="AI262">
            <v>11479.95</v>
          </cell>
          <cell r="AM262">
            <v>11479.95</v>
          </cell>
        </row>
        <row r="263">
          <cell r="B263" t="str">
            <v>48119700</v>
          </cell>
          <cell r="D263" t="str">
            <v>EY551208</v>
          </cell>
          <cell r="E263" t="str">
            <v>Oak Valley Day Nursery</v>
          </cell>
          <cell r="F263">
            <v>6903</v>
          </cell>
          <cell r="G263">
            <v>5310</v>
          </cell>
          <cell r="H263">
            <v>5841</v>
          </cell>
          <cell r="I263">
            <v>18054</v>
          </cell>
          <cell r="K263">
            <v>4758</v>
          </cell>
          <cell r="L263">
            <v>3343</v>
          </cell>
          <cell r="M263">
            <v>4026</v>
          </cell>
          <cell r="N263">
            <v>12127</v>
          </cell>
          <cell r="P263">
            <v>11661</v>
          </cell>
          <cell r="Q263">
            <v>8653</v>
          </cell>
          <cell r="R263">
            <v>9867</v>
          </cell>
          <cell r="S263">
            <v>30181</v>
          </cell>
          <cell r="U263">
            <v>0.22222222222222221</v>
          </cell>
          <cell r="V263">
            <v>0.26271186440677968</v>
          </cell>
          <cell r="W263">
            <v>0.25669518835426158</v>
          </cell>
          <cell r="Y263">
            <v>126760.2</v>
          </cell>
          <cell r="Z263">
            <v>0.11</v>
          </cell>
          <cell r="AA263">
            <v>3254.85</v>
          </cell>
          <cell r="AB263">
            <v>4.3100000000000005</v>
          </cell>
          <cell r="AC263">
            <v>130080.11000000002</v>
          </cell>
          <cell r="AD263">
            <v>975</v>
          </cell>
          <cell r="AE263">
            <v>975</v>
          </cell>
          <cell r="AF263">
            <v>825</v>
          </cell>
          <cell r="AG263">
            <v>2775</v>
          </cell>
          <cell r="AH263">
            <v>1470.75</v>
          </cell>
          <cell r="AI263">
            <v>131550.86000000002</v>
          </cell>
          <cell r="AM263">
            <v>131550.86000000002</v>
          </cell>
        </row>
        <row r="264">
          <cell r="B264" t="str">
            <v>70284800</v>
          </cell>
          <cell r="D264" t="str">
            <v> EY558952</v>
          </cell>
          <cell r="E264" t="str">
            <v>Once Upon A Time Daycare Limited</v>
          </cell>
          <cell r="F264">
            <v>5946</v>
          </cell>
          <cell r="G264">
            <v>4220</v>
          </cell>
          <cell r="H264">
            <v>5031</v>
          </cell>
          <cell r="I264">
            <v>15197</v>
          </cell>
          <cell r="K264">
            <v>3188</v>
          </cell>
          <cell r="L264">
            <v>2024</v>
          </cell>
          <cell r="M264">
            <v>2698</v>
          </cell>
          <cell r="N264">
            <v>7910</v>
          </cell>
          <cell r="P264">
            <v>9134</v>
          </cell>
          <cell r="Q264">
            <v>6244</v>
          </cell>
          <cell r="R264">
            <v>7729</v>
          </cell>
          <cell r="S264">
            <v>23107</v>
          </cell>
          <cell r="U264">
            <v>7.6923076923076927E-2</v>
          </cell>
          <cell r="V264">
            <v>0</v>
          </cell>
          <cell r="W264">
            <v>4.4745370951938299E-2</v>
          </cell>
          <cell r="Y264">
            <v>97049.4</v>
          </cell>
          <cell r="Z264">
            <v>0.02</v>
          </cell>
          <cell r="AA264">
            <v>461.32</v>
          </cell>
          <cell r="AB264">
            <v>4.22</v>
          </cell>
          <cell r="AC264">
            <v>97511.54</v>
          </cell>
          <cell r="AD264">
            <v>156</v>
          </cell>
          <cell r="AE264">
            <v>210</v>
          </cell>
          <cell r="AF264">
            <v>0</v>
          </cell>
          <cell r="AG264">
            <v>366</v>
          </cell>
          <cell r="AH264">
            <v>193.98000000000002</v>
          </cell>
          <cell r="AI264">
            <v>97705.51999999999</v>
          </cell>
          <cell r="AM264">
            <v>97705.51999999999</v>
          </cell>
        </row>
        <row r="265">
          <cell r="B265" t="str">
            <v>31190000</v>
          </cell>
          <cell r="D265" t="str">
            <v>300727</v>
          </cell>
          <cell r="E265" t="str">
            <v>Osborne House Community Nursery</v>
          </cell>
          <cell r="F265">
            <v>6758</v>
          </cell>
          <cell r="G265">
            <v>4699</v>
          </cell>
          <cell r="H265">
            <v>5718</v>
          </cell>
          <cell r="I265">
            <v>17175</v>
          </cell>
          <cell r="K265">
            <v>4313</v>
          </cell>
          <cell r="L265">
            <v>2422</v>
          </cell>
          <cell r="M265">
            <v>3649</v>
          </cell>
          <cell r="N265">
            <v>10384</v>
          </cell>
          <cell r="P265">
            <v>11071</v>
          </cell>
          <cell r="Q265">
            <v>7121</v>
          </cell>
          <cell r="R265">
            <v>9367</v>
          </cell>
          <cell r="S265">
            <v>27559</v>
          </cell>
          <cell r="U265">
            <v>0.17142857142857143</v>
          </cell>
          <cell r="V265">
            <v>0.1668440093636944</v>
          </cell>
          <cell r="W265">
            <v>0.16008398419633482</v>
          </cell>
          <cell r="Y265">
            <v>115747.8</v>
          </cell>
          <cell r="Z265">
            <v>7.0000000000000007E-2</v>
          </cell>
          <cell r="AA265">
            <v>2017.61</v>
          </cell>
          <cell r="AB265">
            <v>4.2700000000000005</v>
          </cell>
          <cell r="AC265">
            <v>117676.93000000001</v>
          </cell>
          <cell r="AD265">
            <v>0</v>
          </cell>
          <cell r="AE265">
            <v>420</v>
          </cell>
          <cell r="AF265">
            <v>0</v>
          </cell>
          <cell r="AG265">
            <v>420</v>
          </cell>
          <cell r="AH265">
            <v>222.60000000000002</v>
          </cell>
          <cell r="AI265">
            <v>117899.53000000001</v>
          </cell>
          <cell r="AM265">
            <v>117899.53000000001</v>
          </cell>
        </row>
        <row r="266">
          <cell r="B266" t="str">
            <v>54860800</v>
          </cell>
          <cell r="D266" t="str">
            <v>EY425214</v>
          </cell>
          <cell r="E266" t="str">
            <v>Parkhead Cottage Nursery</v>
          </cell>
          <cell r="F266">
            <v>5395</v>
          </cell>
          <cell r="G266">
            <v>3010</v>
          </cell>
          <cell r="H266">
            <v>4565</v>
          </cell>
          <cell r="I266">
            <v>12970</v>
          </cell>
          <cell r="K266">
            <v>3835</v>
          </cell>
          <cell r="L266">
            <v>2380</v>
          </cell>
          <cell r="M266">
            <v>3245</v>
          </cell>
          <cell r="N266">
            <v>9460</v>
          </cell>
          <cell r="P266">
            <v>9230</v>
          </cell>
          <cell r="Q266">
            <v>5390</v>
          </cell>
          <cell r="R266">
            <v>7810</v>
          </cell>
          <cell r="S266">
            <v>22430</v>
          </cell>
          <cell r="U266">
            <v>0</v>
          </cell>
          <cell r="V266">
            <v>0</v>
          </cell>
          <cell r="W266">
            <v>0</v>
          </cell>
          <cell r="Y266">
            <v>94206</v>
          </cell>
          <cell r="Z266">
            <v>0</v>
          </cell>
          <cell r="AA266">
            <v>0</v>
          </cell>
          <cell r="AB266">
            <v>4.2</v>
          </cell>
          <cell r="AC266">
            <v>94206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94206</v>
          </cell>
          <cell r="AM266">
            <v>94206</v>
          </cell>
        </row>
        <row r="267">
          <cell r="B267" t="str">
            <v>39329900</v>
          </cell>
          <cell r="D267" t="str">
            <v>EY286642</v>
          </cell>
          <cell r="E267" t="str">
            <v>Redmires Lodge Nursery &amp; Pre School</v>
          </cell>
          <cell r="F267">
            <v>9105</v>
          </cell>
          <cell r="G267">
            <v>6357</v>
          </cell>
          <cell r="H267">
            <v>7704</v>
          </cell>
          <cell r="I267">
            <v>23166</v>
          </cell>
          <cell r="K267">
            <v>5901</v>
          </cell>
          <cell r="L267">
            <v>2738</v>
          </cell>
          <cell r="M267">
            <v>4993</v>
          </cell>
          <cell r="N267">
            <v>13632</v>
          </cell>
          <cell r="P267">
            <v>15006</v>
          </cell>
          <cell r="Q267">
            <v>9095</v>
          </cell>
          <cell r="R267">
            <v>12697</v>
          </cell>
          <cell r="S267">
            <v>36798</v>
          </cell>
          <cell r="U267">
            <v>0</v>
          </cell>
          <cell r="V267">
            <v>0</v>
          </cell>
          <cell r="W267">
            <v>0</v>
          </cell>
          <cell r="Y267">
            <v>154551.6</v>
          </cell>
          <cell r="Z267">
            <v>0</v>
          </cell>
          <cell r="AA267">
            <v>0</v>
          </cell>
          <cell r="AB267">
            <v>4.2</v>
          </cell>
          <cell r="AC267">
            <v>154551.6</v>
          </cell>
          <cell r="AD267">
            <v>585</v>
          </cell>
          <cell r="AE267">
            <v>630</v>
          </cell>
          <cell r="AF267">
            <v>330</v>
          </cell>
          <cell r="AG267">
            <v>1545</v>
          </cell>
          <cell r="AH267">
            <v>818.85</v>
          </cell>
          <cell r="AI267">
            <v>155370.45000000001</v>
          </cell>
          <cell r="AM267">
            <v>155370.45000000001</v>
          </cell>
        </row>
        <row r="268">
          <cell r="B268" t="str">
            <v>36641500</v>
          </cell>
          <cell r="D268" t="str">
            <v>EY256303</v>
          </cell>
          <cell r="E268" t="str">
            <v>Scallywags Children's Centre</v>
          </cell>
          <cell r="F268">
            <v>8190</v>
          </cell>
          <cell r="G268">
            <v>5491</v>
          </cell>
          <cell r="H268">
            <v>6930</v>
          </cell>
          <cell r="I268">
            <v>20611</v>
          </cell>
          <cell r="K268">
            <v>5265</v>
          </cell>
          <cell r="L268">
            <v>3315</v>
          </cell>
          <cell r="M268">
            <v>4455</v>
          </cell>
          <cell r="N268">
            <v>13035</v>
          </cell>
          <cell r="P268">
            <v>13455</v>
          </cell>
          <cell r="Q268">
            <v>8806</v>
          </cell>
          <cell r="R268">
            <v>11385</v>
          </cell>
          <cell r="S268">
            <v>33646</v>
          </cell>
          <cell r="U268">
            <v>9.5238095238095233E-2</v>
          </cell>
          <cell r="V268">
            <v>0.1311236568930978</v>
          </cell>
          <cell r="W268">
            <v>0.11253196930946291</v>
          </cell>
          <cell r="Y268">
            <v>141313.20000000001</v>
          </cell>
          <cell r="Z268">
            <v>0.05</v>
          </cell>
          <cell r="AA268">
            <v>1635.6</v>
          </cell>
          <cell r="AB268">
            <v>4.25</v>
          </cell>
          <cell r="AC268">
            <v>142995.5</v>
          </cell>
          <cell r="AD268">
            <v>585</v>
          </cell>
          <cell r="AE268">
            <v>330</v>
          </cell>
          <cell r="AF268">
            <v>495</v>
          </cell>
          <cell r="AG268">
            <v>1410</v>
          </cell>
          <cell r="AH268">
            <v>747.30000000000007</v>
          </cell>
          <cell r="AI268">
            <v>143742.79999999999</v>
          </cell>
          <cell r="AM268">
            <v>143742.79999999999</v>
          </cell>
        </row>
        <row r="269">
          <cell r="B269" t="str">
            <v>70497400</v>
          </cell>
          <cell r="E269" t="str">
            <v>Seeds to Stars Daycare Nursery</v>
          </cell>
          <cell r="F269">
            <v>390</v>
          </cell>
          <cell r="G269">
            <v>420</v>
          </cell>
          <cell r="H269">
            <v>330</v>
          </cell>
          <cell r="I269">
            <v>1140</v>
          </cell>
          <cell r="K269">
            <v>195</v>
          </cell>
          <cell r="L269">
            <v>210</v>
          </cell>
          <cell r="M269">
            <v>165</v>
          </cell>
          <cell r="N269">
            <v>570</v>
          </cell>
          <cell r="P269">
            <v>585</v>
          </cell>
          <cell r="Q269">
            <v>630</v>
          </cell>
          <cell r="R269">
            <v>495</v>
          </cell>
          <cell r="S269">
            <v>1710</v>
          </cell>
          <cell r="U269">
            <v>0</v>
          </cell>
          <cell r="V269">
            <v>0.5</v>
          </cell>
          <cell r="W269">
            <v>0</v>
          </cell>
          <cell r="Y269">
            <v>7182</v>
          </cell>
          <cell r="Z269">
            <v>0.08</v>
          </cell>
          <cell r="AA269">
            <v>138.6</v>
          </cell>
          <cell r="AB269">
            <v>4.28</v>
          </cell>
          <cell r="AC269">
            <v>7318.8</v>
          </cell>
          <cell r="AD269">
            <v>0</v>
          </cell>
          <cell r="AE269">
            <v>210</v>
          </cell>
          <cell r="AF269">
            <v>0</v>
          </cell>
          <cell r="AG269">
            <v>210</v>
          </cell>
          <cell r="AH269">
            <v>111.30000000000001</v>
          </cell>
          <cell r="AI269">
            <v>7430.1</v>
          </cell>
          <cell r="AM269">
            <v>7430.1</v>
          </cell>
        </row>
        <row r="270">
          <cell r="B270" t="str">
            <v>31190800</v>
          </cell>
          <cell r="D270" t="str">
            <v>300808</v>
          </cell>
          <cell r="E270" t="str">
            <v>Sheffield Children's Centre</v>
          </cell>
          <cell r="F270">
            <v>7345</v>
          </cell>
          <cell r="G270">
            <v>6285</v>
          </cell>
          <cell r="H270">
            <v>6215</v>
          </cell>
          <cell r="I270">
            <v>19845</v>
          </cell>
          <cell r="K270">
            <v>1950</v>
          </cell>
          <cell r="L270">
            <v>1862</v>
          </cell>
          <cell r="M270">
            <v>1650</v>
          </cell>
          <cell r="N270">
            <v>5462</v>
          </cell>
          <cell r="P270">
            <v>9295</v>
          </cell>
          <cell r="Q270">
            <v>8147</v>
          </cell>
          <cell r="R270">
            <v>7865</v>
          </cell>
          <cell r="S270">
            <v>25307</v>
          </cell>
          <cell r="U270">
            <v>0.78378378378378377</v>
          </cell>
          <cell r="V270">
            <v>0.64194373401534521</v>
          </cell>
          <cell r="W270">
            <v>0.72833495618305744</v>
          </cell>
          <cell r="Y270">
            <v>106289.4</v>
          </cell>
          <cell r="Z270">
            <v>0.32</v>
          </cell>
          <cell r="AA270">
            <v>8027.16</v>
          </cell>
          <cell r="AB270">
            <v>4.5200000000000005</v>
          </cell>
          <cell r="AC270">
            <v>114387.64000000001</v>
          </cell>
          <cell r="AD270">
            <v>2860</v>
          </cell>
          <cell r="AE270">
            <v>2295</v>
          </cell>
          <cell r="AF270">
            <v>1925</v>
          </cell>
          <cell r="AG270">
            <v>7080</v>
          </cell>
          <cell r="AH270">
            <v>3752.4</v>
          </cell>
          <cell r="AI270">
            <v>118140.04000000001</v>
          </cell>
          <cell r="AM270">
            <v>118140.04000000001</v>
          </cell>
        </row>
        <row r="271">
          <cell r="B271" t="str">
            <v>29761101</v>
          </cell>
          <cell r="D271" t="str">
            <v>300858</v>
          </cell>
          <cell r="E271" t="str">
            <v>Sheffield City College Nursery</v>
          </cell>
          <cell r="F271">
            <v>9327</v>
          </cell>
          <cell r="G271">
            <v>5456</v>
          </cell>
          <cell r="H271">
            <v>7892</v>
          </cell>
          <cell r="I271">
            <v>22675</v>
          </cell>
          <cell r="K271">
            <v>4760</v>
          </cell>
          <cell r="L271">
            <v>2655</v>
          </cell>
          <cell r="M271">
            <v>4028</v>
          </cell>
          <cell r="N271">
            <v>11443</v>
          </cell>
          <cell r="P271">
            <v>14087</v>
          </cell>
          <cell r="Q271">
            <v>8111</v>
          </cell>
          <cell r="R271">
            <v>11920</v>
          </cell>
          <cell r="S271">
            <v>34118</v>
          </cell>
          <cell r="U271">
            <v>0.62</v>
          </cell>
          <cell r="V271">
            <v>0.67020379737555902</v>
          </cell>
          <cell r="W271">
            <v>0.60494023904382466</v>
          </cell>
          <cell r="Y271">
            <v>143295.6</v>
          </cell>
          <cell r="Z271">
            <v>0.28000000000000003</v>
          </cell>
          <cell r="AA271">
            <v>9407.57</v>
          </cell>
          <cell r="AB271">
            <v>4.4800000000000004</v>
          </cell>
          <cell r="AC271">
            <v>152848.64000000001</v>
          </cell>
          <cell r="AD271">
            <v>2176</v>
          </cell>
          <cell r="AE271">
            <v>1624</v>
          </cell>
          <cell r="AF271">
            <v>1903</v>
          </cell>
          <cell r="AG271">
            <v>5703</v>
          </cell>
          <cell r="AH271">
            <v>3022.59</v>
          </cell>
          <cell r="AI271">
            <v>155871.23000000001</v>
          </cell>
          <cell r="AM271">
            <v>155871.23000000001</v>
          </cell>
        </row>
        <row r="272">
          <cell r="B272" t="str">
            <v>30131101</v>
          </cell>
          <cell r="D272" t="str">
            <v>300763</v>
          </cell>
          <cell r="E272" t="str">
            <v>Sheffield Hallam University Nursery</v>
          </cell>
          <cell r="F272">
            <v>6039</v>
          </cell>
          <cell r="G272">
            <v>3513</v>
          </cell>
          <cell r="H272">
            <v>5110</v>
          </cell>
          <cell r="I272">
            <v>14662</v>
          </cell>
          <cell r="K272">
            <v>1989</v>
          </cell>
          <cell r="L272">
            <v>1176</v>
          </cell>
          <cell r="M272">
            <v>1683</v>
          </cell>
          <cell r="N272">
            <v>4848</v>
          </cell>
          <cell r="P272">
            <v>8028</v>
          </cell>
          <cell r="Q272">
            <v>4689</v>
          </cell>
          <cell r="R272">
            <v>6793</v>
          </cell>
          <cell r="S272">
            <v>19510</v>
          </cell>
          <cell r="U272">
            <v>0.25</v>
          </cell>
          <cell r="V272">
            <v>0.11955593509820667</v>
          </cell>
          <cell r="W272">
            <v>0.2559003902620331</v>
          </cell>
          <cell r="Y272">
            <v>81942</v>
          </cell>
          <cell r="Z272">
            <v>0.1</v>
          </cell>
          <cell r="AA272">
            <v>1894.61</v>
          </cell>
          <cell r="AB272">
            <v>4.3</v>
          </cell>
          <cell r="AC272">
            <v>83893</v>
          </cell>
          <cell r="AD272">
            <v>531</v>
          </cell>
          <cell r="AE272">
            <v>0</v>
          </cell>
          <cell r="AF272">
            <v>666</v>
          </cell>
          <cell r="AG272">
            <v>1197</v>
          </cell>
          <cell r="AH272">
            <v>634.41000000000008</v>
          </cell>
          <cell r="AI272">
            <v>84527.41</v>
          </cell>
          <cell r="AM272">
            <v>84527.41</v>
          </cell>
        </row>
        <row r="273">
          <cell r="B273" t="str">
            <v>70012500</v>
          </cell>
          <cell r="D273" t="str">
            <v>373/6021</v>
          </cell>
          <cell r="E273" t="str">
            <v>SHEFFIELD HIGH SCHOOL SNOWDROPS</v>
          </cell>
          <cell r="F273">
            <v>6501</v>
          </cell>
          <cell r="G273">
            <v>3891</v>
          </cell>
          <cell r="H273">
            <v>5501</v>
          </cell>
          <cell r="I273">
            <v>15893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P273">
            <v>6501</v>
          </cell>
          <cell r="Q273">
            <v>3891</v>
          </cell>
          <cell r="R273">
            <v>5501</v>
          </cell>
          <cell r="S273">
            <v>15893</v>
          </cell>
          <cell r="U273">
            <v>0.05</v>
          </cell>
          <cell r="V273">
            <v>9.5605242868157289E-2</v>
          </cell>
          <cell r="W273">
            <v>6.3973063973063973E-2</v>
          </cell>
          <cell r="Y273">
            <v>66750.600000000006</v>
          </cell>
          <cell r="Z273">
            <v>0.03</v>
          </cell>
          <cell r="AA273">
            <v>461.54</v>
          </cell>
          <cell r="AB273">
            <v>4.2300000000000004</v>
          </cell>
          <cell r="AC273">
            <v>67227.390000000014</v>
          </cell>
          <cell r="AD273">
            <v>165</v>
          </cell>
          <cell r="AE273">
            <v>207</v>
          </cell>
          <cell r="AF273">
            <v>0</v>
          </cell>
          <cell r="AG273">
            <v>372</v>
          </cell>
          <cell r="AH273">
            <v>197.16</v>
          </cell>
          <cell r="AI273">
            <v>67424.550000000017</v>
          </cell>
          <cell r="AM273">
            <v>67424.550000000017</v>
          </cell>
        </row>
        <row r="274">
          <cell r="B274" t="str">
            <v>31191500</v>
          </cell>
          <cell r="D274" t="str">
            <v>300932</v>
          </cell>
          <cell r="E274" t="str">
            <v>Happy Hands Pre-School &amp; Childcare</v>
          </cell>
          <cell r="F274">
            <v>5343</v>
          </cell>
          <cell r="G274">
            <v>3570</v>
          </cell>
          <cell r="H274">
            <v>4521</v>
          </cell>
          <cell r="I274">
            <v>13434</v>
          </cell>
          <cell r="K274">
            <v>2496</v>
          </cell>
          <cell r="L274">
            <v>1330</v>
          </cell>
          <cell r="M274">
            <v>2112</v>
          </cell>
          <cell r="N274">
            <v>5938</v>
          </cell>
          <cell r="P274">
            <v>7839</v>
          </cell>
          <cell r="Q274">
            <v>4900</v>
          </cell>
          <cell r="R274">
            <v>6633</v>
          </cell>
          <cell r="S274">
            <v>19372</v>
          </cell>
          <cell r="U274">
            <v>0.34482758620689657</v>
          </cell>
          <cell r="V274">
            <v>0.35294117647058826</v>
          </cell>
          <cell r="W274">
            <v>0.3277545327754533</v>
          </cell>
          <cell r="Y274">
            <v>81362.399999999994</v>
          </cell>
          <cell r="Z274">
            <v>0.15</v>
          </cell>
          <cell r="AA274">
            <v>2906.86</v>
          </cell>
          <cell r="AB274">
            <v>4.3500000000000005</v>
          </cell>
          <cell r="AC274">
            <v>84268.200000000012</v>
          </cell>
          <cell r="AD274">
            <v>1443</v>
          </cell>
          <cell r="AE274">
            <v>1260</v>
          </cell>
          <cell r="AF274">
            <v>915</v>
          </cell>
          <cell r="AG274">
            <v>3618</v>
          </cell>
          <cell r="AH274">
            <v>1917.5400000000002</v>
          </cell>
          <cell r="AI274">
            <v>86185.74</v>
          </cell>
          <cell r="AM274">
            <v>86185.74</v>
          </cell>
        </row>
        <row r="275">
          <cell r="B275" t="str">
            <v>31191700</v>
          </cell>
          <cell r="D275" t="str">
            <v>300739</v>
          </cell>
          <cell r="E275" t="str">
            <v>St Leonard's Day Nursery</v>
          </cell>
          <cell r="F275">
            <v>6591</v>
          </cell>
          <cell r="G275">
            <v>3855</v>
          </cell>
          <cell r="H275">
            <v>5577</v>
          </cell>
          <cell r="I275">
            <v>16023</v>
          </cell>
          <cell r="K275">
            <v>1326</v>
          </cell>
          <cell r="L275">
            <v>630</v>
          </cell>
          <cell r="M275">
            <v>1122</v>
          </cell>
          <cell r="N275">
            <v>3078</v>
          </cell>
          <cell r="P275">
            <v>7917</v>
          </cell>
          <cell r="Q275">
            <v>4485</v>
          </cell>
          <cell r="R275">
            <v>6699</v>
          </cell>
          <cell r="S275">
            <v>19101</v>
          </cell>
          <cell r="U275">
            <v>0.93939393939393945</v>
          </cell>
          <cell r="V275">
            <v>0.8910505836575876</v>
          </cell>
          <cell r="W275">
            <v>1</v>
          </cell>
          <cell r="Y275">
            <v>80224.2</v>
          </cell>
          <cell r="Z275">
            <v>0.42</v>
          </cell>
          <cell r="AA275">
            <v>7978.32</v>
          </cell>
          <cell r="AB275">
            <v>4.62</v>
          </cell>
          <cell r="AC275">
            <v>88246.62</v>
          </cell>
          <cell r="AD275">
            <v>4446</v>
          </cell>
          <cell r="AE275">
            <v>2385</v>
          </cell>
          <cell r="AF275">
            <v>3375</v>
          </cell>
          <cell r="AG275">
            <v>10206</v>
          </cell>
          <cell r="AH275">
            <v>5409.18</v>
          </cell>
          <cell r="AI275">
            <v>93655.799999999988</v>
          </cell>
          <cell r="AM275">
            <v>93655.799999999988</v>
          </cell>
        </row>
        <row r="276">
          <cell r="B276" t="str">
            <v>31191800</v>
          </cell>
          <cell r="D276" t="str">
            <v>300917</v>
          </cell>
          <cell r="E276" t="str">
            <v>St Luke's Pre School</v>
          </cell>
          <cell r="F276">
            <v>5732</v>
          </cell>
          <cell r="G276">
            <v>4530</v>
          </cell>
          <cell r="H276">
            <v>4850</v>
          </cell>
          <cell r="I276">
            <v>15112</v>
          </cell>
          <cell r="K276">
            <v>1420</v>
          </cell>
          <cell r="L276">
            <v>602</v>
          </cell>
          <cell r="M276">
            <v>1202</v>
          </cell>
          <cell r="N276">
            <v>3224</v>
          </cell>
          <cell r="P276">
            <v>7152</v>
          </cell>
          <cell r="Q276">
            <v>5132</v>
          </cell>
          <cell r="R276">
            <v>6052</v>
          </cell>
          <cell r="S276">
            <v>18336</v>
          </cell>
          <cell r="U276">
            <v>3.125E-2</v>
          </cell>
          <cell r="V276">
            <v>0</v>
          </cell>
          <cell r="W276">
            <v>0</v>
          </cell>
          <cell r="Y276">
            <v>77011.199999999997</v>
          </cell>
          <cell r="Z276">
            <v>0.01</v>
          </cell>
          <cell r="AA276">
            <v>98.34</v>
          </cell>
          <cell r="AB276">
            <v>4.21</v>
          </cell>
          <cell r="AC276">
            <v>77194.559999999998</v>
          </cell>
          <cell r="AD276">
            <v>0</v>
          </cell>
          <cell r="AE276">
            <v>420</v>
          </cell>
          <cell r="AF276">
            <v>0</v>
          </cell>
          <cell r="AG276">
            <v>420</v>
          </cell>
          <cell r="AH276">
            <v>222.60000000000002</v>
          </cell>
          <cell r="AI276">
            <v>77417.16</v>
          </cell>
          <cell r="AM276">
            <v>77417.16</v>
          </cell>
        </row>
        <row r="277">
          <cell r="B277" t="str">
            <v>31192000</v>
          </cell>
          <cell r="D277" t="str">
            <v>300732</v>
          </cell>
          <cell r="E277" t="str">
            <v>Stannington Village Pre-School</v>
          </cell>
          <cell r="F277">
            <v>5265</v>
          </cell>
          <cell r="G277">
            <v>3192</v>
          </cell>
          <cell r="H277">
            <v>4455</v>
          </cell>
          <cell r="I277">
            <v>12912</v>
          </cell>
          <cell r="K277">
            <v>1536</v>
          </cell>
          <cell r="L277">
            <v>948</v>
          </cell>
          <cell r="M277">
            <v>1300</v>
          </cell>
          <cell r="N277">
            <v>3784</v>
          </cell>
          <cell r="P277">
            <v>6801</v>
          </cell>
          <cell r="Q277">
            <v>4140</v>
          </cell>
          <cell r="R277">
            <v>5755</v>
          </cell>
          <cell r="S277">
            <v>16696</v>
          </cell>
          <cell r="U277">
            <v>0.13793103448275862</v>
          </cell>
          <cell r="V277">
            <v>0.18421052631578946</v>
          </cell>
          <cell r="W277">
            <v>0.14099216710182769</v>
          </cell>
          <cell r="Y277">
            <v>70123.199999999997</v>
          </cell>
          <cell r="Z277">
            <v>7.0000000000000007E-2</v>
          </cell>
          <cell r="AA277">
            <v>1105.33</v>
          </cell>
          <cell r="AB277">
            <v>4.2700000000000005</v>
          </cell>
          <cell r="AC277">
            <v>71291.920000000013</v>
          </cell>
          <cell r="AD277">
            <v>780</v>
          </cell>
          <cell r="AE277">
            <v>0</v>
          </cell>
          <cell r="AF277">
            <v>495</v>
          </cell>
          <cell r="AG277">
            <v>1275</v>
          </cell>
          <cell r="AH277">
            <v>675.75</v>
          </cell>
          <cell r="AI277">
            <v>71967.670000000013</v>
          </cell>
          <cell r="AM277">
            <v>71967.670000000013</v>
          </cell>
        </row>
        <row r="278">
          <cell r="B278" t="str">
            <v>31192300</v>
          </cell>
          <cell r="D278" t="str">
            <v>300918</v>
          </cell>
          <cell r="E278" t="str">
            <v>Steps Community Nursery</v>
          </cell>
          <cell r="F278">
            <v>8610</v>
          </cell>
          <cell r="G278">
            <v>5009</v>
          </cell>
          <cell r="H278">
            <v>7285</v>
          </cell>
          <cell r="I278">
            <v>20904</v>
          </cell>
          <cell r="K278">
            <v>4279</v>
          </cell>
          <cell r="L278">
            <v>2484</v>
          </cell>
          <cell r="M278">
            <v>3621</v>
          </cell>
          <cell r="N278">
            <v>10384</v>
          </cell>
          <cell r="P278">
            <v>12889</v>
          </cell>
          <cell r="Q278">
            <v>7493</v>
          </cell>
          <cell r="R278">
            <v>10906</v>
          </cell>
          <cell r="S278">
            <v>31288</v>
          </cell>
          <cell r="U278">
            <v>0.18181818181818182</v>
          </cell>
          <cell r="V278">
            <v>0.21118043424007987</v>
          </cell>
          <cell r="W278">
            <v>0.196860008722198</v>
          </cell>
          <cell r="Y278">
            <v>131409.60000000001</v>
          </cell>
          <cell r="Z278">
            <v>0.09</v>
          </cell>
          <cell r="AA278">
            <v>2672.03</v>
          </cell>
          <cell r="AB278">
            <v>4.29</v>
          </cell>
          <cell r="AC278">
            <v>134225.51999999999</v>
          </cell>
          <cell r="AD278">
            <v>611</v>
          </cell>
          <cell r="AE278">
            <v>609</v>
          </cell>
          <cell r="AF278">
            <v>396</v>
          </cell>
          <cell r="AG278">
            <v>1616</v>
          </cell>
          <cell r="AH278">
            <v>856.48</v>
          </cell>
          <cell r="AI278">
            <v>135082</v>
          </cell>
          <cell r="AM278">
            <v>135082</v>
          </cell>
        </row>
        <row r="279">
          <cell r="B279" t="str">
            <v>31538100</v>
          </cell>
          <cell r="D279" t="str">
            <v>EY216651</v>
          </cell>
          <cell r="E279" t="str">
            <v>Sunflower Children's Centre</v>
          </cell>
          <cell r="F279">
            <v>17325</v>
          </cell>
          <cell r="G279">
            <v>9030</v>
          </cell>
          <cell r="H279">
            <v>14660</v>
          </cell>
          <cell r="I279">
            <v>41015</v>
          </cell>
          <cell r="K279">
            <v>5044</v>
          </cell>
          <cell r="L279">
            <v>2685</v>
          </cell>
          <cell r="M279">
            <v>4268</v>
          </cell>
          <cell r="N279">
            <v>11997</v>
          </cell>
          <cell r="P279">
            <v>22369</v>
          </cell>
          <cell r="Q279">
            <v>11715</v>
          </cell>
          <cell r="R279">
            <v>18928</v>
          </cell>
          <cell r="S279">
            <v>53012</v>
          </cell>
          <cell r="U279">
            <v>0.4044943820224719</v>
          </cell>
          <cell r="V279">
            <v>0.44684385382059799</v>
          </cell>
          <cell r="W279">
            <v>0.33290653008962867</v>
          </cell>
          <cell r="Y279">
            <v>222650.4</v>
          </cell>
          <cell r="Z279">
            <v>0.17</v>
          </cell>
          <cell r="AA279">
            <v>9057.0300000000007</v>
          </cell>
          <cell r="AB279">
            <v>4.37</v>
          </cell>
          <cell r="AC279">
            <v>231662.44</v>
          </cell>
          <cell r="AD279">
            <v>3315</v>
          </cell>
          <cell r="AE279">
            <v>1965</v>
          </cell>
          <cell r="AF279">
            <v>2145</v>
          </cell>
          <cell r="AG279">
            <v>7425</v>
          </cell>
          <cell r="AH279">
            <v>3935.25</v>
          </cell>
          <cell r="AI279">
            <v>235597.69</v>
          </cell>
          <cell r="AM279">
            <v>235597.69</v>
          </cell>
        </row>
        <row r="280">
          <cell r="B280" t="str">
            <v>37434000</v>
          </cell>
          <cell r="D280" t="str">
            <v>EY260253</v>
          </cell>
          <cell r="E280" t="str">
            <v>Sunny Meadows Nursery</v>
          </cell>
          <cell r="F280">
            <v>20553</v>
          </cell>
          <cell r="G280">
            <v>15296</v>
          </cell>
          <cell r="H280">
            <v>17391</v>
          </cell>
          <cell r="I280">
            <v>53240</v>
          </cell>
          <cell r="K280">
            <v>17264</v>
          </cell>
          <cell r="L280">
            <v>12115</v>
          </cell>
          <cell r="M280">
            <v>14608</v>
          </cell>
          <cell r="N280">
            <v>43987</v>
          </cell>
          <cell r="P280">
            <v>37817</v>
          </cell>
          <cell r="Q280">
            <v>27411</v>
          </cell>
          <cell r="R280">
            <v>31999</v>
          </cell>
          <cell r="S280">
            <v>97227</v>
          </cell>
          <cell r="U280">
            <v>0.2857142857142857</v>
          </cell>
          <cell r="V280">
            <v>0.23433718741597204</v>
          </cell>
          <cell r="W280">
            <v>0.29904073404699011</v>
          </cell>
          <cell r="Y280">
            <v>408353.4</v>
          </cell>
          <cell r="Z280">
            <v>0.12</v>
          </cell>
          <cell r="AA280">
            <v>11790.8</v>
          </cell>
          <cell r="AB280">
            <v>4.32</v>
          </cell>
          <cell r="AC280">
            <v>420020.64</v>
          </cell>
          <cell r="AD280">
            <v>1365</v>
          </cell>
          <cell r="AE280">
            <v>840</v>
          </cell>
          <cell r="AF280">
            <v>885</v>
          </cell>
          <cell r="AG280">
            <v>3090</v>
          </cell>
          <cell r="AH280">
            <v>1637.7</v>
          </cell>
          <cell r="AI280">
            <v>421658.34</v>
          </cell>
          <cell r="AM280">
            <v>421658.34</v>
          </cell>
        </row>
        <row r="281">
          <cell r="B281" t="str">
            <v>38230800</v>
          </cell>
          <cell r="D281" t="str">
            <v>EY280094</v>
          </cell>
          <cell r="E281" t="str">
            <v>Sunshine Day Nursery (Hallamshire)</v>
          </cell>
          <cell r="F281">
            <v>14456</v>
          </cell>
          <cell r="G281">
            <v>6151</v>
          </cell>
          <cell r="H281">
            <v>12232</v>
          </cell>
          <cell r="I281">
            <v>32839</v>
          </cell>
          <cell r="K281">
            <v>8977</v>
          </cell>
          <cell r="L281">
            <v>2389</v>
          </cell>
          <cell r="M281">
            <v>7596</v>
          </cell>
          <cell r="N281">
            <v>18962</v>
          </cell>
          <cell r="P281">
            <v>23433</v>
          </cell>
          <cell r="Q281">
            <v>8540</v>
          </cell>
          <cell r="R281">
            <v>19828</v>
          </cell>
          <cell r="S281">
            <v>51801</v>
          </cell>
          <cell r="U281">
            <v>0.27397260273972601</v>
          </cell>
          <cell r="V281">
            <v>0.11412147597108922</v>
          </cell>
          <cell r="W281">
            <v>0.33035056321718076</v>
          </cell>
          <cell r="Y281">
            <v>217564.2</v>
          </cell>
          <cell r="Z281">
            <v>0.12</v>
          </cell>
          <cell r="AA281">
            <v>6135.71</v>
          </cell>
          <cell r="AB281">
            <v>4.32</v>
          </cell>
          <cell r="AC281">
            <v>223780.32</v>
          </cell>
          <cell r="AD281">
            <v>520</v>
          </cell>
          <cell r="AE281">
            <v>335.34</v>
          </cell>
          <cell r="AF281">
            <v>315</v>
          </cell>
          <cell r="AG281">
            <v>1170.3399999999999</v>
          </cell>
          <cell r="AH281">
            <v>620.28020000000004</v>
          </cell>
          <cell r="AI281">
            <v>224400.60020000002</v>
          </cell>
          <cell r="AM281">
            <v>224400.60020000002</v>
          </cell>
        </row>
        <row r="282">
          <cell r="B282" t="str">
            <v>31192400</v>
          </cell>
          <cell r="D282" t="str">
            <v>503524</v>
          </cell>
          <cell r="E282" t="str">
            <v>Sunshine Day Nursery (Northern General Hospital)</v>
          </cell>
          <cell r="F282">
            <v>16501</v>
          </cell>
          <cell r="G282">
            <v>8895</v>
          </cell>
          <cell r="H282">
            <v>13962</v>
          </cell>
          <cell r="I282">
            <v>39358</v>
          </cell>
          <cell r="K282">
            <v>11082</v>
          </cell>
          <cell r="L282">
            <v>5289</v>
          </cell>
          <cell r="M282">
            <v>9377</v>
          </cell>
          <cell r="N282">
            <v>25748</v>
          </cell>
          <cell r="P282">
            <v>27583</v>
          </cell>
          <cell r="Q282">
            <v>14184</v>
          </cell>
          <cell r="R282">
            <v>23339</v>
          </cell>
          <cell r="S282">
            <v>65106</v>
          </cell>
          <cell r="U282">
            <v>0.48051948051948051</v>
          </cell>
          <cell r="V282">
            <v>0.42026215796928751</v>
          </cell>
          <cell r="W282">
            <v>0.51515151515151514</v>
          </cell>
          <cell r="Y282">
            <v>273445.2</v>
          </cell>
          <cell r="Z282">
            <v>0.21</v>
          </cell>
          <cell r="AA282">
            <v>13744.85</v>
          </cell>
          <cell r="AB282">
            <v>4.41</v>
          </cell>
          <cell r="AC282">
            <v>287117.46000000002</v>
          </cell>
          <cell r="AD282">
            <v>2904</v>
          </cell>
          <cell r="AE282">
            <v>1452</v>
          </cell>
          <cell r="AF282">
            <v>2103</v>
          </cell>
          <cell r="AG282">
            <v>6459</v>
          </cell>
          <cell r="AH282">
            <v>3423.27</v>
          </cell>
          <cell r="AI282">
            <v>290540.73000000004</v>
          </cell>
          <cell r="AM282">
            <v>290540.73000000004</v>
          </cell>
        </row>
        <row r="283">
          <cell r="B283" t="str">
            <v>51524400</v>
          </cell>
          <cell r="D283" t="str">
            <v>EY295674</v>
          </cell>
          <cell r="E283" t="str">
            <v>Sunshine Pre-School (aka Woodthorpe CC)</v>
          </cell>
          <cell r="F283">
            <v>11531</v>
          </cell>
          <cell r="G283">
            <v>6581</v>
          </cell>
          <cell r="H283">
            <v>9757</v>
          </cell>
          <cell r="I283">
            <v>27869</v>
          </cell>
          <cell r="K283">
            <v>2319</v>
          </cell>
          <cell r="L283">
            <v>1860</v>
          </cell>
          <cell r="M283">
            <v>1962</v>
          </cell>
          <cell r="N283">
            <v>6141</v>
          </cell>
          <cell r="P283">
            <v>13850</v>
          </cell>
          <cell r="Q283">
            <v>8441</v>
          </cell>
          <cell r="R283">
            <v>11719</v>
          </cell>
          <cell r="S283">
            <v>34010</v>
          </cell>
          <cell r="U283">
            <v>0.8771929824561403</v>
          </cell>
          <cell r="V283">
            <v>0.80396626396170501</v>
          </cell>
          <cell r="W283">
            <v>0.93493852459016391</v>
          </cell>
          <cell r="Y283">
            <v>142842</v>
          </cell>
          <cell r="Z283">
            <v>0.39</v>
          </cell>
          <cell r="AA283">
            <v>13152.46</v>
          </cell>
          <cell r="AB283">
            <v>4.59</v>
          </cell>
          <cell r="AC283">
            <v>156105.9</v>
          </cell>
          <cell r="AD283">
            <v>6092</v>
          </cell>
          <cell r="AE283">
            <v>3060</v>
          </cell>
          <cell r="AF283">
            <v>4395</v>
          </cell>
          <cell r="AG283">
            <v>13547</v>
          </cell>
          <cell r="AH283">
            <v>7179.9100000000008</v>
          </cell>
          <cell r="AI283">
            <v>163285.81</v>
          </cell>
          <cell r="AM283">
            <v>163285.81</v>
          </cell>
        </row>
        <row r="284">
          <cell r="B284" t="str">
            <v>31192500</v>
          </cell>
          <cell r="D284" t="str">
            <v>EY349210</v>
          </cell>
          <cell r="E284" t="str">
            <v>Teddies Nursery @ Bright Horizons</v>
          </cell>
          <cell r="F284">
            <v>14590</v>
          </cell>
          <cell r="G284">
            <v>8110</v>
          </cell>
          <cell r="H284">
            <v>12345</v>
          </cell>
          <cell r="I284">
            <v>35045</v>
          </cell>
          <cell r="K284">
            <v>10654</v>
          </cell>
          <cell r="L284">
            <v>5688</v>
          </cell>
          <cell r="M284">
            <v>9015</v>
          </cell>
          <cell r="N284">
            <v>25357</v>
          </cell>
          <cell r="P284">
            <v>25244</v>
          </cell>
          <cell r="Q284">
            <v>13798</v>
          </cell>
          <cell r="R284">
            <v>21360</v>
          </cell>
          <cell r="S284">
            <v>60402</v>
          </cell>
          <cell r="U284">
            <v>8.0645161290322578E-2</v>
          </cell>
          <cell r="V284">
            <v>4.2169120366945326E-2</v>
          </cell>
          <cell r="W284">
            <v>6.9004320422596799E-2</v>
          </cell>
          <cell r="Y284">
            <v>253688.4</v>
          </cell>
          <cell r="Z284">
            <v>0.03</v>
          </cell>
          <cell r="AA284">
            <v>1800.3</v>
          </cell>
          <cell r="AB284">
            <v>4.2300000000000004</v>
          </cell>
          <cell r="AC284">
            <v>255500.46000000002</v>
          </cell>
          <cell r="AD284">
            <v>195</v>
          </cell>
          <cell r="AE284">
            <v>0</v>
          </cell>
          <cell r="AF284">
            <v>165</v>
          </cell>
          <cell r="AG284">
            <v>360</v>
          </cell>
          <cell r="AH284">
            <v>190.8</v>
          </cell>
          <cell r="AI284">
            <v>255691.26</v>
          </cell>
          <cell r="AM284">
            <v>255691.26</v>
          </cell>
        </row>
        <row r="285">
          <cell r="B285" t="str">
            <v>31187000</v>
          </cell>
          <cell r="D285" t="str">
            <v>EY286707</v>
          </cell>
          <cell r="E285" t="str">
            <v>The Garden House Nursery</v>
          </cell>
          <cell r="F285">
            <v>11660</v>
          </cell>
          <cell r="G285">
            <v>6300</v>
          </cell>
          <cell r="H285">
            <v>9866</v>
          </cell>
          <cell r="I285">
            <v>27826</v>
          </cell>
          <cell r="K285">
            <v>5915</v>
          </cell>
          <cell r="L285">
            <v>3080</v>
          </cell>
          <cell r="M285">
            <v>5005</v>
          </cell>
          <cell r="N285">
            <v>14000</v>
          </cell>
          <cell r="P285">
            <v>17575</v>
          </cell>
          <cell r="Q285">
            <v>9380</v>
          </cell>
          <cell r="R285">
            <v>14871</v>
          </cell>
          <cell r="S285">
            <v>41826</v>
          </cell>
          <cell r="U285">
            <v>1.5873015873015872E-2</v>
          </cell>
          <cell r="V285">
            <v>3.3333333333333333E-2</v>
          </cell>
          <cell r="W285">
            <v>1.8292682926829267E-2</v>
          </cell>
          <cell r="Y285">
            <v>175669.2</v>
          </cell>
          <cell r="Z285">
            <v>0.01</v>
          </cell>
          <cell r="AA285">
            <v>380.01</v>
          </cell>
          <cell r="AB285">
            <v>4.21</v>
          </cell>
          <cell r="AC285">
            <v>176087.46</v>
          </cell>
          <cell r="AD285">
            <v>0</v>
          </cell>
          <cell r="AE285">
            <v>210</v>
          </cell>
          <cell r="AF285">
            <v>0</v>
          </cell>
          <cell r="AG285">
            <v>210</v>
          </cell>
          <cell r="AH285">
            <v>111.30000000000001</v>
          </cell>
          <cell r="AI285">
            <v>176198.75999999998</v>
          </cell>
          <cell r="AM285">
            <v>176198.75999999998</v>
          </cell>
        </row>
        <row r="286">
          <cell r="B286" t="str">
            <v>47718600</v>
          </cell>
          <cell r="D286" t="str">
            <v>EY551207</v>
          </cell>
          <cell r="E286" t="str">
            <v>The Little School House Nursery</v>
          </cell>
          <cell r="F286">
            <v>6492</v>
          </cell>
          <cell r="G286">
            <v>6154</v>
          </cell>
          <cell r="H286">
            <v>5493</v>
          </cell>
          <cell r="I286">
            <v>18139</v>
          </cell>
          <cell r="K286">
            <v>4321</v>
          </cell>
          <cell r="L286">
            <v>3909</v>
          </cell>
          <cell r="M286">
            <v>3656</v>
          </cell>
          <cell r="N286">
            <v>11886</v>
          </cell>
          <cell r="P286">
            <v>10813</v>
          </cell>
          <cell r="Q286">
            <v>10063</v>
          </cell>
          <cell r="R286">
            <v>9149</v>
          </cell>
          <cell r="S286">
            <v>30025</v>
          </cell>
          <cell r="U286">
            <v>0.29729729729729731</v>
          </cell>
          <cell r="V286">
            <v>0.23886902827429315</v>
          </cell>
          <cell r="W286">
            <v>0.25522908366533864</v>
          </cell>
          <cell r="Y286">
            <v>126105</v>
          </cell>
          <cell r="Z286">
            <v>0.12</v>
          </cell>
          <cell r="AA286">
            <v>3499.54</v>
          </cell>
          <cell r="AB286">
            <v>4.32</v>
          </cell>
          <cell r="AC286">
            <v>129708.00000000001</v>
          </cell>
          <cell r="AD286">
            <v>663</v>
          </cell>
          <cell r="AE286">
            <v>210</v>
          </cell>
          <cell r="AF286">
            <v>486</v>
          </cell>
          <cell r="AG286">
            <v>1359</v>
          </cell>
          <cell r="AH286">
            <v>720.27</v>
          </cell>
          <cell r="AI286">
            <v>130428.27000000002</v>
          </cell>
          <cell r="AM286">
            <v>130428.27000000002</v>
          </cell>
        </row>
        <row r="287">
          <cell r="B287" t="str">
            <v>64244200</v>
          </cell>
          <cell r="D287" t="str">
            <v>EY541394</v>
          </cell>
          <cell r="E287" t="str">
            <v>The Nest Nursery</v>
          </cell>
          <cell r="F287">
            <v>4902</v>
          </cell>
          <cell r="G287">
            <v>3445</v>
          </cell>
          <cell r="H287">
            <v>4148</v>
          </cell>
          <cell r="I287">
            <v>12495</v>
          </cell>
          <cell r="K287">
            <v>3292</v>
          </cell>
          <cell r="L287">
            <v>2283</v>
          </cell>
          <cell r="M287">
            <v>2786</v>
          </cell>
          <cell r="N287">
            <v>8361</v>
          </cell>
          <cell r="P287">
            <v>8194</v>
          </cell>
          <cell r="Q287">
            <v>5728</v>
          </cell>
          <cell r="R287">
            <v>6934</v>
          </cell>
          <cell r="S287">
            <v>20856</v>
          </cell>
          <cell r="U287">
            <v>0</v>
          </cell>
          <cell r="V287">
            <v>0.12191723561376619</v>
          </cell>
          <cell r="W287">
            <v>0</v>
          </cell>
          <cell r="Y287">
            <v>87595.199999999997</v>
          </cell>
          <cell r="Z287">
            <v>0.01</v>
          </cell>
          <cell r="AA287">
            <v>307.27</v>
          </cell>
          <cell r="AB287">
            <v>4.21</v>
          </cell>
          <cell r="AC287">
            <v>87803.76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87803.76</v>
          </cell>
          <cell r="AM287">
            <v>87803.76</v>
          </cell>
        </row>
        <row r="288">
          <cell r="B288" t="str">
            <v>31189500</v>
          </cell>
          <cell r="D288" t="str">
            <v>300795</v>
          </cell>
          <cell r="E288" t="str">
            <v>The Psalter Lane Nursery (previously The Montessori Nursery)</v>
          </cell>
          <cell r="F288">
            <v>8013</v>
          </cell>
          <cell r="G288">
            <v>3855</v>
          </cell>
          <cell r="H288">
            <v>6780</v>
          </cell>
          <cell r="I288">
            <v>18648</v>
          </cell>
          <cell r="K288">
            <v>1242</v>
          </cell>
          <cell r="L288">
            <v>528</v>
          </cell>
          <cell r="M288">
            <v>1051</v>
          </cell>
          <cell r="N288">
            <v>2821</v>
          </cell>
          <cell r="P288">
            <v>9255</v>
          </cell>
          <cell r="Q288">
            <v>4383</v>
          </cell>
          <cell r="R288">
            <v>7831</v>
          </cell>
          <cell r="S288">
            <v>21469</v>
          </cell>
          <cell r="U288">
            <v>0.19148936170212766</v>
          </cell>
          <cell r="V288">
            <v>0.21556420233463036</v>
          </cell>
          <cell r="W288">
            <v>0.19135477069056406</v>
          </cell>
          <cell r="Y288">
            <v>90169.8</v>
          </cell>
          <cell r="Z288">
            <v>0.09</v>
          </cell>
          <cell r="AA288">
            <v>1854.84</v>
          </cell>
          <cell r="AB288">
            <v>4.29</v>
          </cell>
          <cell r="AC288">
            <v>92102.01</v>
          </cell>
          <cell r="AD288">
            <v>1470</v>
          </cell>
          <cell r="AE288">
            <v>630</v>
          </cell>
          <cell r="AF288">
            <v>990</v>
          </cell>
          <cell r="AG288">
            <v>3090</v>
          </cell>
          <cell r="AH288">
            <v>1637.7</v>
          </cell>
          <cell r="AI288">
            <v>93739.709999999992</v>
          </cell>
          <cell r="AM288">
            <v>93739.709999999992</v>
          </cell>
        </row>
        <row r="289">
          <cell r="B289" t="str">
            <v>31192700</v>
          </cell>
          <cell r="D289" t="str">
            <v>300911</v>
          </cell>
          <cell r="E289" t="str">
            <v>The Old School House Nursery</v>
          </cell>
          <cell r="F289">
            <v>18639</v>
          </cell>
          <cell r="G289">
            <v>10391</v>
          </cell>
          <cell r="H289">
            <v>15771</v>
          </cell>
          <cell r="I289">
            <v>44801</v>
          </cell>
          <cell r="K289">
            <v>11018</v>
          </cell>
          <cell r="L289">
            <v>5092</v>
          </cell>
          <cell r="M289">
            <v>9323</v>
          </cell>
          <cell r="N289">
            <v>25433</v>
          </cell>
          <cell r="P289">
            <v>29657</v>
          </cell>
          <cell r="Q289">
            <v>15483</v>
          </cell>
          <cell r="R289">
            <v>25094</v>
          </cell>
          <cell r="S289">
            <v>70234</v>
          </cell>
          <cell r="U289">
            <v>1.1764705882352941E-2</v>
          </cell>
          <cell r="V289">
            <v>0</v>
          </cell>
          <cell r="W289">
            <v>6.5848548338820713E-3</v>
          </cell>
          <cell r="Y289">
            <v>294982.8</v>
          </cell>
          <cell r="Z289">
            <v>0</v>
          </cell>
          <cell r="AA289">
            <v>226.22</v>
          </cell>
          <cell r="AB289">
            <v>4.2</v>
          </cell>
          <cell r="AC289">
            <v>294982.8</v>
          </cell>
          <cell r="AD289">
            <v>214</v>
          </cell>
          <cell r="AE289">
            <v>0</v>
          </cell>
          <cell r="AF289">
            <v>145.6</v>
          </cell>
          <cell r="AG289">
            <v>359.6</v>
          </cell>
          <cell r="AH289">
            <v>190.58800000000002</v>
          </cell>
          <cell r="AI289">
            <v>295173.38799999998</v>
          </cell>
          <cell r="AM289">
            <v>295173.38799999998</v>
          </cell>
        </row>
        <row r="290">
          <cell r="B290" t="str">
            <v>51415700</v>
          </cell>
          <cell r="D290" t="str">
            <v>EY388669</v>
          </cell>
          <cell r="E290" t="str">
            <v>The Old School House Nursery School (Endcliffe)</v>
          </cell>
          <cell r="F290">
            <v>13004</v>
          </cell>
          <cell r="G290">
            <v>6683</v>
          </cell>
          <cell r="H290">
            <v>11003</v>
          </cell>
          <cell r="I290">
            <v>30690</v>
          </cell>
          <cell r="K290">
            <v>7759</v>
          </cell>
          <cell r="L290">
            <v>3409</v>
          </cell>
          <cell r="M290">
            <v>6565</v>
          </cell>
          <cell r="N290">
            <v>17733</v>
          </cell>
          <cell r="P290">
            <v>20763</v>
          </cell>
          <cell r="Q290">
            <v>10092</v>
          </cell>
          <cell r="R290">
            <v>17568</v>
          </cell>
          <cell r="S290">
            <v>48423</v>
          </cell>
          <cell r="U290">
            <v>1.5873015873015872E-2</v>
          </cell>
          <cell r="V290">
            <v>5.8233833078971779E-2</v>
          </cell>
          <cell r="W290">
            <v>0</v>
          </cell>
          <cell r="Y290">
            <v>203376.6</v>
          </cell>
          <cell r="Z290">
            <v>0.01</v>
          </cell>
          <cell r="AA290">
            <v>403.6</v>
          </cell>
          <cell r="AB290">
            <v>4.21</v>
          </cell>
          <cell r="AC290">
            <v>203860.83</v>
          </cell>
          <cell r="AD290">
            <v>0</v>
          </cell>
          <cell r="AE290">
            <v>389.2</v>
          </cell>
          <cell r="AF290">
            <v>0</v>
          </cell>
          <cell r="AG290">
            <v>389.2</v>
          </cell>
          <cell r="AH290">
            <v>206.27600000000001</v>
          </cell>
          <cell r="AI290">
            <v>204067.106</v>
          </cell>
          <cell r="AM290">
            <v>204067.106</v>
          </cell>
        </row>
        <row r="291">
          <cell r="B291" t="str">
            <v>36517600</v>
          </cell>
          <cell r="D291" t="str">
            <v>EY304460</v>
          </cell>
          <cell r="E291" t="str">
            <v>Tiddlywinks Children's Centre</v>
          </cell>
          <cell r="F291">
            <v>10809</v>
          </cell>
          <cell r="G291">
            <v>8940</v>
          </cell>
          <cell r="H291">
            <v>9146</v>
          </cell>
          <cell r="I291">
            <v>28895</v>
          </cell>
          <cell r="K291">
            <v>3187</v>
          </cell>
          <cell r="L291">
            <v>1485</v>
          </cell>
          <cell r="M291">
            <v>2697</v>
          </cell>
          <cell r="N291">
            <v>7369</v>
          </cell>
          <cell r="P291">
            <v>13996</v>
          </cell>
          <cell r="Q291">
            <v>10425</v>
          </cell>
          <cell r="R291">
            <v>11843</v>
          </cell>
          <cell r="S291">
            <v>36264</v>
          </cell>
          <cell r="U291">
            <v>0.96363636363636362</v>
          </cell>
          <cell r="V291">
            <v>0.92114093959731547</v>
          </cell>
          <cell r="W291">
            <v>0.979314335310285</v>
          </cell>
          <cell r="Y291">
            <v>152308.79999999999</v>
          </cell>
          <cell r="Z291">
            <v>0.42</v>
          </cell>
          <cell r="AA291">
            <v>15262.71</v>
          </cell>
          <cell r="AB291">
            <v>4.62</v>
          </cell>
          <cell r="AC291">
            <v>167539.68</v>
          </cell>
          <cell r="AD291">
            <v>6145</v>
          </cell>
          <cell r="AE291">
            <v>5790</v>
          </cell>
          <cell r="AF291">
            <v>4185</v>
          </cell>
          <cell r="AG291">
            <v>16120</v>
          </cell>
          <cell r="AH291">
            <v>8543.6</v>
          </cell>
          <cell r="AI291">
            <v>176083.28</v>
          </cell>
          <cell r="AM291">
            <v>176083.28</v>
          </cell>
        </row>
        <row r="292">
          <cell r="B292" t="str">
            <v>46451000</v>
          </cell>
          <cell r="D292" t="str">
            <v>EY543840</v>
          </cell>
          <cell r="E292" t="str">
            <v>Toybox Nursery</v>
          </cell>
          <cell r="F292">
            <v>5616</v>
          </cell>
          <cell r="G292">
            <v>3951</v>
          </cell>
          <cell r="H292">
            <v>4752</v>
          </cell>
          <cell r="I292">
            <v>14319</v>
          </cell>
          <cell r="K292">
            <v>3211</v>
          </cell>
          <cell r="L292">
            <v>2296</v>
          </cell>
          <cell r="M292">
            <v>2717</v>
          </cell>
          <cell r="N292">
            <v>8224</v>
          </cell>
          <cell r="P292">
            <v>8827</v>
          </cell>
          <cell r="Q292">
            <v>6247</v>
          </cell>
          <cell r="R292">
            <v>7469</v>
          </cell>
          <cell r="S292">
            <v>22543</v>
          </cell>
          <cell r="U292">
            <v>0.5</v>
          </cell>
          <cell r="V292">
            <v>0.59342421812349644</v>
          </cell>
          <cell r="W292">
            <v>0.55555555555555558</v>
          </cell>
          <cell r="Y292">
            <v>94680.6</v>
          </cell>
          <cell r="Z292">
            <v>0.24</v>
          </cell>
          <cell r="AA292">
            <v>5398.83</v>
          </cell>
          <cell r="AB292">
            <v>4.4400000000000004</v>
          </cell>
          <cell r="AC292">
            <v>100090.92000000001</v>
          </cell>
          <cell r="AD292">
            <v>780</v>
          </cell>
          <cell r="AE292">
            <v>630</v>
          </cell>
          <cell r="AF292">
            <v>545</v>
          </cell>
          <cell r="AG292">
            <v>1955</v>
          </cell>
          <cell r="AH292">
            <v>1036.1500000000001</v>
          </cell>
          <cell r="AI292">
            <v>101127.07</v>
          </cell>
          <cell r="AM292">
            <v>101127.07</v>
          </cell>
        </row>
        <row r="293">
          <cell r="B293" t="str">
            <v>48460400</v>
          </cell>
          <cell r="D293" t="str">
            <v>EY353978</v>
          </cell>
          <cell r="E293" t="str">
            <v>Twinkles Day Nursery</v>
          </cell>
          <cell r="F293">
            <v>3510</v>
          </cell>
          <cell r="G293">
            <v>2460</v>
          </cell>
          <cell r="H293">
            <v>2970</v>
          </cell>
          <cell r="I293">
            <v>8940</v>
          </cell>
          <cell r="K293">
            <v>247</v>
          </cell>
          <cell r="L293">
            <v>420</v>
          </cell>
          <cell r="M293">
            <v>209</v>
          </cell>
          <cell r="N293">
            <v>876</v>
          </cell>
          <cell r="P293">
            <v>3757</v>
          </cell>
          <cell r="Q293">
            <v>2880</v>
          </cell>
          <cell r="R293">
            <v>3179</v>
          </cell>
          <cell r="S293">
            <v>9816</v>
          </cell>
          <cell r="U293">
            <v>0.61111111111111116</v>
          </cell>
          <cell r="V293">
            <v>0.62804878048780488</v>
          </cell>
          <cell r="W293">
            <v>0.51572327044025157</v>
          </cell>
          <cell r="Y293">
            <v>41227.199999999997</v>
          </cell>
          <cell r="Z293">
            <v>0.26</v>
          </cell>
          <cell r="AA293">
            <v>2527.4499999999998</v>
          </cell>
          <cell r="AB293">
            <v>4.46</v>
          </cell>
          <cell r="AC293">
            <v>43779.360000000001</v>
          </cell>
          <cell r="AD293">
            <v>2145</v>
          </cell>
          <cell r="AE293">
            <v>1965</v>
          </cell>
          <cell r="AF293">
            <v>1560</v>
          </cell>
          <cell r="AG293">
            <v>5670</v>
          </cell>
          <cell r="AH293">
            <v>3005.1000000000004</v>
          </cell>
          <cell r="AI293">
            <v>46784.46</v>
          </cell>
          <cell r="AM293">
            <v>46784.46</v>
          </cell>
        </row>
        <row r="294">
          <cell r="B294" t="str">
            <v>62519600</v>
          </cell>
          <cell r="D294" t="str">
            <v>EY484870</v>
          </cell>
          <cell r="E294" t="str">
            <v>UK Kidz</v>
          </cell>
          <cell r="F294">
            <v>1830</v>
          </cell>
          <cell r="G294">
            <v>1290</v>
          </cell>
          <cell r="H294">
            <v>1548</v>
          </cell>
          <cell r="I294">
            <v>4668</v>
          </cell>
          <cell r="K294">
            <v>135</v>
          </cell>
          <cell r="L294">
            <v>0</v>
          </cell>
          <cell r="M294">
            <v>114</v>
          </cell>
          <cell r="N294">
            <v>249</v>
          </cell>
          <cell r="P294">
            <v>1965</v>
          </cell>
          <cell r="Q294">
            <v>1290</v>
          </cell>
          <cell r="R294">
            <v>1662</v>
          </cell>
          <cell r="S294">
            <v>4917</v>
          </cell>
          <cell r="U294">
            <v>1</v>
          </cell>
          <cell r="V294">
            <v>0.83720930232558144</v>
          </cell>
          <cell r="W294">
            <v>1</v>
          </cell>
          <cell r="Y294">
            <v>20651.400000000001</v>
          </cell>
          <cell r="Z294">
            <v>0.42</v>
          </cell>
          <cell r="AA294">
            <v>2071.08</v>
          </cell>
          <cell r="AB294">
            <v>4.62</v>
          </cell>
          <cell r="AC294">
            <v>22716.54</v>
          </cell>
          <cell r="AD294">
            <v>1110</v>
          </cell>
          <cell r="AE294">
            <v>660</v>
          </cell>
          <cell r="AF294">
            <v>330</v>
          </cell>
          <cell r="AG294">
            <v>2100</v>
          </cell>
          <cell r="AH294">
            <v>1113</v>
          </cell>
          <cell r="AI294">
            <v>23829.54</v>
          </cell>
          <cell r="AM294">
            <v>23829.54</v>
          </cell>
        </row>
        <row r="295">
          <cell r="B295" t="str">
            <v>31192800</v>
          </cell>
          <cell r="D295" t="str">
            <v>300762</v>
          </cell>
          <cell r="E295" t="str">
            <v>University of Sheffield Nursery</v>
          </cell>
          <cell r="F295">
            <v>9410</v>
          </cell>
          <cell r="G295">
            <v>6300</v>
          </cell>
          <cell r="H295">
            <v>7962</v>
          </cell>
          <cell r="I295">
            <v>23672</v>
          </cell>
          <cell r="K295">
            <v>2330</v>
          </cell>
          <cell r="L295">
            <v>2012</v>
          </cell>
          <cell r="M295">
            <v>1972</v>
          </cell>
          <cell r="N295">
            <v>6314</v>
          </cell>
          <cell r="P295">
            <v>11740</v>
          </cell>
          <cell r="Q295">
            <v>8312</v>
          </cell>
          <cell r="R295">
            <v>9934</v>
          </cell>
          <cell r="S295">
            <v>29986</v>
          </cell>
          <cell r="U295">
            <v>0.33962264150943394</v>
          </cell>
          <cell r="V295">
            <v>0.29524981150045637</v>
          </cell>
          <cell r="W295">
            <v>0.38073654390934847</v>
          </cell>
          <cell r="Y295">
            <v>125941.2</v>
          </cell>
          <cell r="Z295">
            <v>0.15</v>
          </cell>
          <cell r="AA295">
            <v>4498.3500000000004</v>
          </cell>
          <cell r="AB295">
            <v>4.3500000000000005</v>
          </cell>
          <cell r="AC295">
            <v>130439.10000000002</v>
          </cell>
          <cell r="AD295">
            <v>1260</v>
          </cell>
          <cell r="AE295">
            <v>405</v>
          </cell>
          <cell r="AF295">
            <v>1020</v>
          </cell>
          <cell r="AG295">
            <v>2685</v>
          </cell>
          <cell r="AH295">
            <v>1423.0500000000002</v>
          </cell>
          <cell r="AI295">
            <v>131862.15000000002</v>
          </cell>
          <cell r="AM295">
            <v>131862.15000000002</v>
          </cell>
        </row>
        <row r="296">
          <cell r="B296" t="str">
            <v>63643000</v>
          </cell>
          <cell r="D296" t="str">
            <v>EY501481</v>
          </cell>
          <cell r="E296" t="str">
            <v>Upsadaisy Ltd</v>
          </cell>
          <cell r="F296">
            <v>15319</v>
          </cell>
          <cell r="G296">
            <v>7660</v>
          </cell>
          <cell r="H296">
            <v>12962</v>
          </cell>
          <cell r="I296">
            <v>35941</v>
          </cell>
          <cell r="K296">
            <v>8211</v>
          </cell>
          <cell r="L296">
            <v>2899</v>
          </cell>
          <cell r="M296">
            <v>6948</v>
          </cell>
          <cell r="N296">
            <v>18058</v>
          </cell>
          <cell r="P296">
            <v>23530</v>
          </cell>
          <cell r="Q296">
            <v>10559</v>
          </cell>
          <cell r="R296">
            <v>19910</v>
          </cell>
          <cell r="S296">
            <v>53999</v>
          </cell>
          <cell r="U296">
            <v>0.97222222222222221</v>
          </cell>
          <cell r="V296">
            <v>0.87180156657963448</v>
          </cell>
          <cell r="W296">
            <v>0.96613337731596016</v>
          </cell>
          <cell r="Y296">
            <v>226795.8</v>
          </cell>
          <cell r="Z296">
            <v>0.42</v>
          </cell>
          <cell r="AA296">
            <v>22579.68</v>
          </cell>
          <cell r="AB296">
            <v>4.62</v>
          </cell>
          <cell r="AC296">
            <v>249475.38</v>
          </cell>
          <cell r="AD296">
            <v>5614</v>
          </cell>
          <cell r="AE296">
            <v>3211</v>
          </cell>
          <cell r="AF296">
            <v>3792</v>
          </cell>
          <cell r="AG296">
            <v>12617</v>
          </cell>
          <cell r="AH296">
            <v>6687.01</v>
          </cell>
          <cell r="AI296">
            <v>256162.39</v>
          </cell>
          <cell r="AM296">
            <v>256162.39</v>
          </cell>
        </row>
        <row r="297">
          <cell r="B297" t="str">
            <v>31877700</v>
          </cell>
          <cell r="D297" t="str">
            <v>EY367292</v>
          </cell>
          <cell r="E297" t="str">
            <v>Watoto Pre-School</v>
          </cell>
          <cell r="F297">
            <v>8040</v>
          </cell>
          <cell r="G297">
            <v>7155</v>
          </cell>
          <cell r="H297">
            <v>6803</v>
          </cell>
          <cell r="I297">
            <v>21998</v>
          </cell>
          <cell r="K297">
            <v>870</v>
          </cell>
          <cell r="L297">
            <v>630</v>
          </cell>
          <cell r="M297">
            <v>736</v>
          </cell>
          <cell r="N297">
            <v>2236</v>
          </cell>
          <cell r="P297">
            <v>8910</v>
          </cell>
          <cell r="Q297">
            <v>7785</v>
          </cell>
          <cell r="R297">
            <v>7539</v>
          </cell>
          <cell r="S297">
            <v>24234</v>
          </cell>
          <cell r="U297">
            <v>0.9285714285714286</v>
          </cell>
          <cell r="V297">
            <v>0.91194968553459121</v>
          </cell>
          <cell r="W297">
            <v>0.90476190476190477</v>
          </cell>
          <cell r="Y297">
            <v>101782.8</v>
          </cell>
          <cell r="Z297">
            <v>0.4</v>
          </cell>
          <cell r="AA297">
            <v>9765.4</v>
          </cell>
          <cell r="AB297">
            <v>4.6000000000000005</v>
          </cell>
          <cell r="AC297">
            <v>111476.40000000001</v>
          </cell>
          <cell r="AD297">
            <v>2340</v>
          </cell>
          <cell r="AE297">
            <v>3390</v>
          </cell>
          <cell r="AF297">
            <v>1605</v>
          </cell>
          <cell r="AG297">
            <v>7335</v>
          </cell>
          <cell r="AH297">
            <v>3887.55</v>
          </cell>
          <cell r="AI297">
            <v>115363.95000000001</v>
          </cell>
          <cell r="AM297">
            <v>115363.95000000001</v>
          </cell>
        </row>
        <row r="298">
          <cell r="B298" t="str">
            <v>31192900</v>
          </cell>
          <cell r="D298" t="str">
            <v>ISC12566</v>
          </cell>
          <cell r="E298" t="str">
            <v>Westbourne Pre School</v>
          </cell>
          <cell r="F298">
            <v>6015</v>
          </cell>
          <cell r="G298">
            <v>4275</v>
          </cell>
          <cell r="H298">
            <v>5090</v>
          </cell>
          <cell r="I298">
            <v>15380</v>
          </cell>
          <cell r="K298">
            <v>3120</v>
          </cell>
          <cell r="L298">
            <v>1590</v>
          </cell>
          <cell r="M298">
            <v>2640</v>
          </cell>
          <cell r="N298">
            <v>7350</v>
          </cell>
          <cell r="P298">
            <v>9135</v>
          </cell>
          <cell r="Q298">
            <v>5865</v>
          </cell>
          <cell r="R298">
            <v>7730</v>
          </cell>
          <cell r="S298">
            <v>22730</v>
          </cell>
          <cell r="U298">
            <v>0.1</v>
          </cell>
          <cell r="V298">
            <v>0.10848708487084871</v>
          </cell>
          <cell r="W298">
            <v>0.1166077738515901</v>
          </cell>
          <cell r="Y298">
            <v>95466</v>
          </cell>
          <cell r="Z298">
            <v>0.05</v>
          </cell>
          <cell r="AA298">
            <v>1078.51</v>
          </cell>
          <cell r="AB298">
            <v>4.25</v>
          </cell>
          <cell r="AC298">
            <v>96602.5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96602.5</v>
          </cell>
          <cell r="AM298">
            <v>96602.5</v>
          </cell>
        </row>
        <row r="299">
          <cell r="B299" t="str">
            <v>59641400</v>
          </cell>
          <cell r="D299" t="str">
            <v>EY486454</v>
          </cell>
          <cell r="E299" t="str">
            <v>Wild About Play Woodland Kindergarten</v>
          </cell>
          <cell r="F299">
            <v>7074</v>
          </cell>
          <cell r="G299">
            <v>6133</v>
          </cell>
          <cell r="H299">
            <v>5986</v>
          </cell>
          <cell r="I299">
            <v>19193</v>
          </cell>
          <cell r="K299">
            <v>1610</v>
          </cell>
          <cell r="L299">
            <v>2143</v>
          </cell>
          <cell r="M299">
            <v>1362</v>
          </cell>
          <cell r="N299">
            <v>5115</v>
          </cell>
          <cell r="P299">
            <v>8684</v>
          </cell>
          <cell r="Q299">
            <v>8276</v>
          </cell>
          <cell r="R299">
            <v>7348</v>
          </cell>
          <cell r="S299">
            <v>24308</v>
          </cell>
          <cell r="U299">
            <v>0.20930232558139536</v>
          </cell>
          <cell r="V299">
            <v>0.26936246535137781</v>
          </cell>
          <cell r="W299">
            <v>7.9470198675496692E-2</v>
          </cell>
          <cell r="Y299">
            <v>102093.6</v>
          </cell>
          <cell r="Z299">
            <v>0.08</v>
          </cell>
          <cell r="AA299">
            <v>2037.54</v>
          </cell>
          <cell r="AB299">
            <v>4.28</v>
          </cell>
          <cell r="AC299">
            <v>104038.24</v>
          </cell>
          <cell r="AD299">
            <v>465</v>
          </cell>
          <cell r="AE299">
            <v>273</v>
          </cell>
          <cell r="AF299">
            <v>412.5</v>
          </cell>
          <cell r="AG299">
            <v>1150.5</v>
          </cell>
          <cell r="AH299">
            <v>609.76499999999999</v>
          </cell>
          <cell r="AI299">
            <v>104648.005</v>
          </cell>
          <cell r="AM299">
            <v>104648.005</v>
          </cell>
        </row>
        <row r="300">
          <cell r="B300" t="str">
            <v>31193100</v>
          </cell>
          <cell r="D300" t="str">
            <v>EY441272</v>
          </cell>
          <cell r="E300" t="str">
            <v>Woodhouse Nursery</v>
          </cell>
          <cell r="F300">
            <v>8548</v>
          </cell>
          <cell r="G300">
            <v>6687</v>
          </cell>
          <cell r="H300">
            <v>7233</v>
          </cell>
          <cell r="I300">
            <v>22468</v>
          </cell>
          <cell r="K300">
            <v>4069</v>
          </cell>
          <cell r="L300">
            <v>3239</v>
          </cell>
          <cell r="M300">
            <v>3443</v>
          </cell>
          <cell r="N300">
            <v>10751</v>
          </cell>
          <cell r="P300">
            <v>12617</v>
          </cell>
          <cell r="Q300">
            <v>9926</v>
          </cell>
          <cell r="R300">
            <v>10676</v>
          </cell>
          <cell r="S300">
            <v>33219</v>
          </cell>
          <cell r="U300">
            <v>0.46666666666666667</v>
          </cell>
          <cell r="V300">
            <v>0.45087483176312249</v>
          </cell>
          <cell r="W300">
            <v>0.44467129440587994</v>
          </cell>
          <cell r="Y300">
            <v>139519.79999999999</v>
          </cell>
          <cell r="Z300">
            <v>0.2</v>
          </cell>
          <cell r="AA300">
            <v>6648.68</v>
          </cell>
          <cell r="AB300">
            <v>4.4000000000000004</v>
          </cell>
          <cell r="AC300">
            <v>146163.6</v>
          </cell>
          <cell r="AD300">
            <v>2633</v>
          </cell>
          <cell r="AE300">
            <v>1600</v>
          </cell>
          <cell r="AF300">
            <v>1723.5</v>
          </cell>
          <cell r="AG300">
            <v>5956.5</v>
          </cell>
          <cell r="AH300">
            <v>3156.9450000000002</v>
          </cell>
          <cell r="AI300">
            <v>149320.54500000001</v>
          </cell>
          <cell r="AM300">
            <v>149320.54500000001</v>
          </cell>
        </row>
        <row r="301">
          <cell r="B301" t="str">
            <v>31193200</v>
          </cell>
          <cell r="D301" t="str">
            <v>EY479128</v>
          </cell>
          <cell r="E301" t="str">
            <v>Woodlands Pre-School Nursery</v>
          </cell>
          <cell r="F301">
            <v>7118</v>
          </cell>
          <cell r="G301">
            <v>4722</v>
          </cell>
          <cell r="H301">
            <v>6023</v>
          </cell>
          <cell r="I301">
            <v>17863</v>
          </cell>
          <cell r="K301">
            <v>3416</v>
          </cell>
          <cell r="L301">
            <v>2137</v>
          </cell>
          <cell r="M301">
            <v>2890</v>
          </cell>
          <cell r="N301">
            <v>8443</v>
          </cell>
          <cell r="P301">
            <v>10534</v>
          </cell>
          <cell r="Q301">
            <v>6859</v>
          </cell>
          <cell r="R301">
            <v>8913</v>
          </cell>
          <cell r="S301">
            <v>26306</v>
          </cell>
          <cell r="U301">
            <v>0.15789473684210525</v>
          </cell>
          <cell r="V301">
            <v>9.2121982210927572E-2</v>
          </cell>
          <cell r="W301">
            <v>0.16282348202597927</v>
          </cell>
          <cell r="Y301">
            <v>110485.2</v>
          </cell>
          <cell r="Z301">
            <v>0.06</v>
          </cell>
          <cell r="AA301">
            <v>1648.4</v>
          </cell>
          <cell r="AB301">
            <v>4.26</v>
          </cell>
          <cell r="AC301">
            <v>112063.56</v>
          </cell>
          <cell r="AD301">
            <v>1099</v>
          </cell>
          <cell r="AE301">
            <v>420</v>
          </cell>
          <cell r="AF301">
            <v>632.5</v>
          </cell>
          <cell r="AG301">
            <v>2151.5</v>
          </cell>
          <cell r="AH301">
            <v>1140.2950000000001</v>
          </cell>
          <cell r="AI301">
            <v>113203.855</v>
          </cell>
          <cell r="AM301">
            <v>113203.855</v>
          </cell>
        </row>
        <row r="302">
          <cell r="B302" t="str">
            <v>49283700</v>
          </cell>
          <cell r="D302" t="str">
            <v>EY376090</v>
          </cell>
          <cell r="E302" t="str">
            <v>Wisewood Community Pre School</v>
          </cell>
          <cell r="F302">
            <v>5577</v>
          </cell>
          <cell r="G302">
            <v>2730</v>
          </cell>
          <cell r="H302">
            <v>4719</v>
          </cell>
          <cell r="I302">
            <v>13026</v>
          </cell>
          <cell r="K302">
            <v>1755</v>
          </cell>
          <cell r="L302">
            <v>420</v>
          </cell>
          <cell r="M302">
            <v>1485</v>
          </cell>
          <cell r="N302">
            <v>3660</v>
          </cell>
          <cell r="P302">
            <v>7332</v>
          </cell>
          <cell r="Q302">
            <v>3150</v>
          </cell>
          <cell r="R302">
            <v>6204</v>
          </cell>
          <cell r="S302">
            <v>16686</v>
          </cell>
          <cell r="U302">
            <v>0.2413793103448276</v>
          </cell>
          <cell r="V302">
            <v>0.30769230769230771</v>
          </cell>
          <cell r="W302">
            <v>0.23878437047756873</v>
          </cell>
          <cell r="Y302">
            <v>70081.2</v>
          </cell>
          <cell r="Z302">
            <v>0.11</v>
          </cell>
          <cell r="AA302">
            <v>1856.99</v>
          </cell>
          <cell r="AB302">
            <v>4.3100000000000005</v>
          </cell>
          <cell r="AC302">
            <v>71916.66</v>
          </cell>
          <cell r="AD302">
            <v>1950</v>
          </cell>
          <cell r="AE302">
            <v>840</v>
          </cell>
          <cell r="AF302">
            <v>1740</v>
          </cell>
          <cell r="AG302">
            <v>4530</v>
          </cell>
          <cell r="AH302">
            <v>2400.9</v>
          </cell>
          <cell r="AI302">
            <v>74317.56</v>
          </cell>
          <cell r="AM302">
            <v>74317.56</v>
          </cell>
        </row>
        <row r="303">
          <cell r="B303" t="str">
            <v>31193000</v>
          </cell>
          <cell r="D303" t="str">
            <v>300784</v>
          </cell>
          <cell r="E303" t="str">
            <v>Wizz Kids Pre-School</v>
          </cell>
          <cell r="F303">
            <v>7430</v>
          </cell>
          <cell r="G303">
            <v>6399</v>
          </cell>
          <cell r="H303">
            <v>6287</v>
          </cell>
          <cell r="I303">
            <v>20116</v>
          </cell>
          <cell r="K303">
            <v>3462</v>
          </cell>
          <cell r="L303">
            <v>2298</v>
          </cell>
          <cell r="M303">
            <v>2929</v>
          </cell>
          <cell r="N303">
            <v>8689</v>
          </cell>
          <cell r="P303">
            <v>10892</v>
          </cell>
          <cell r="Q303">
            <v>8697</v>
          </cell>
          <cell r="R303">
            <v>9216</v>
          </cell>
          <cell r="S303">
            <v>28805</v>
          </cell>
          <cell r="U303">
            <v>0</v>
          </cell>
          <cell r="V303">
            <v>0</v>
          </cell>
          <cell r="W303">
            <v>0</v>
          </cell>
          <cell r="Y303">
            <v>120981</v>
          </cell>
          <cell r="Z303">
            <v>0</v>
          </cell>
          <cell r="AA303">
            <v>0</v>
          </cell>
          <cell r="AB303">
            <v>4.2</v>
          </cell>
          <cell r="AC303">
            <v>120981</v>
          </cell>
          <cell r="AD303">
            <v>0</v>
          </cell>
          <cell r="AE303">
            <v>378</v>
          </cell>
          <cell r="AF303">
            <v>0</v>
          </cell>
          <cell r="AG303">
            <v>378</v>
          </cell>
          <cell r="AH303">
            <v>200.34</v>
          </cell>
          <cell r="AI303">
            <v>121181.34</v>
          </cell>
          <cell r="AM303">
            <v>121181.34</v>
          </cell>
        </row>
        <row r="304">
          <cell r="B304" t="str">
            <v>31189600</v>
          </cell>
          <cell r="D304" t="str">
            <v>EY376725</v>
          </cell>
          <cell r="E304" t="str">
            <v>Norton Community Pre-School</v>
          </cell>
          <cell r="F304">
            <v>5122</v>
          </cell>
          <cell r="G304">
            <v>6048</v>
          </cell>
          <cell r="H304">
            <v>4334</v>
          </cell>
          <cell r="I304">
            <v>15504</v>
          </cell>
          <cell r="K304">
            <v>585</v>
          </cell>
          <cell r="L304">
            <v>406</v>
          </cell>
          <cell r="M304">
            <v>495</v>
          </cell>
          <cell r="N304">
            <v>1486</v>
          </cell>
          <cell r="P304">
            <v>5707</v>
          </cell>
          <cell r="Q304">
            <v>6454</v>
          </cell>
          <cell r="R304">
            <v>4829</v>
          </cell>
          <cell r="S304">
            <v>16990</v>
          </cell>
          <cell r="U304">
            <v>0.4</v>
          </cell>
          <cell r="V304">
            <v>0.44444444444444442</v>
          </cell>
          <cell r="W304">
            <v>0.43514644351464438</v>
          </cell>
          <cell r="Y304">
            <v>71358</v>
          </cell>
          <cell r="Z304">
            <v>0.19</v>
          </cell>
          <cell r="AA304">
            <v>3191.13</v>
          </cell>
          <cell r="AB304">
            <v>4.3900000000000006</v>
          </cell>
          <cell r="AC304">
            <v>74586.100000000006</v>
          </cell>
          <cell r="AD304">
            <v>1287</v>
          </cell>
          <cell r="AE304">
            <v>1596</v>
          </cell>
          <cell r="AF304">
            <v>924</v>
          </cell>
          <cell r="AG304">
            <v>3807</v>
          </cell>
          <cell r="AH304">
            <v>2017.71</v>
          </cell>
          <cell r="AI304">
            <v>76603.810000000012</v>
          </cell>
          <cell r="AM304">
            <v>76603.810000000012</v>
          </cell>
        </row>
        <row r="305">
          <cell r="B305" t="str">
            <v>31191600</v>
          </cell>
          <cell r="D305" t="str">
            <v>300711</v>
          </cell>
          <cell r="E305" t="str">
            <v>St Chad's Pre-School</v>
          </cell>
          <cell r="F305">
            <v>4280</v>
          </cell>
          <cell r="G305">
            <v>1729</v>
          </cell>
          <cell r="H305">
            <v>3622</v>
          </cell>
          <cell r="I305">
            <v>9631</v>
          </cell>
          <cell r="K305">
            <v>686</v>
          </cell>
          <cell r="L305">
            <v>539</v>
          </cell>
          <cell r="M305">
            <v>580</v>
          </cell>
          <cell r="N305">
            <v>1805</v>
          </cell>
          <cell r="P305">
            <v>4966</v>
          </cell>
          <cell r="Q305">
            <v>2268</v>
          </cell>
          <cell r="R305">
            <v>4202</v>
          </cell>
          <cell r="S305">
            <v>11436</v>
          </cell>
          <cell r="U305">
            <v>0.14814814814814814</v>
          </cell>
          <cell r="V305">
            <v>7.28744939271255E-2</v>
          </cell>
          <cell r="W305">
            <v>0.15366705471478465</v>
          </cell>
          <cell r="Y305">
            <v>48031.199999999997</v>
          </cell>
          <cell r="Z305">
            <v>0.06</v>
          </cell>
          <cell r="AA305">
            <v>680.54</v>
          </cell>
          <cell r="AB305">
            <v>4.26</v>
          </cell>
          <cell r="AC305">
            <v>48717.36</v>
          </cell>
          <cell r="AD305">
            <v>159</v>
          </cell>
          <cell r="AE305">
            <v>126</v>
          </cell>
          <cell r="AF305">
            <v>0</v>
          </cell>
          <cell r="AG305">
            <v>285</v>
          </cell>
          <cell r="AH305">
            <v>151.05000000000001</v>
          </cell>
          <cell r="AI305">
            <v>48868.41</v>
          </cell>
          <cell r="AM305">
            <v>48868.41</v>
          </cell>
        </row>
        <row r="306">
          <cell r="B306" t="str">
            <v>31191900</v>
          </cell>
          <cell r="D306" t="str">
            <v>300781</v>
          </cell>
          <cell r="E306" t="str">
            <v>St Thomas' Church Nursery</v>
          </cell>
          <cell r="F306">
            <v>7258</v>
          </cell>
          <cell r="G306">
            <v>5735</v>
          </cell>
          <cell r="H306">
            <v>6141</v>
          </cell>
          <cell r="I306">
            <v>19134</v>
          </cell>
          <cell r="K306">
            <v>759</v>
          </cell>
          <cell r="L306">
            <v>914</v>
          </cell>
          <cell r="M306">
            <v>642</v>
          </cell>
          <cell r="N306">
            <v>2315</v>
          </cell>
          <cell r="P306">
            <v>8017</v>
          </cell>
          <cell r="Q306">
            <v>6649</v>
          </cell>
          <cell r="R306">
            <v>6783</v>
          </cell>
          <cell r="S306">
            <v>21449</v>
          </cell>
          <cell r="U306">
            <v>6.9767441860465115E-2</v>
          </cell>
          <cell r="V306">
            <v>3.6617262423714034E-2</v>
          </cell>
          <cell r="W306">
            <v>0.10572259941804074</v>
          </cell>
          <cell r="Y306">
            <v>90085.8</v>
          </cell>
          <cell r="Z306">
            <v>0.03</v>
          </cell>
          <cell r="AA306">
            <v>668.76</v>
          </cell>
          <cell r="AB306">
            <v>4.2300000000000004</v>
          </cell>
          <cell r="AC306">
            <v>90729.27</v>
          </cell>
          <cell r="AD306">
            <v>1729</v>
          </cell>
          <cell r="AE306">
            <v>210</v>
          </cell>
          <cell r="AF306">
            <v>1459.04</v>
          </cell>
          <cell r="AG306">
            <v>3398.04</v>
          </cell>
          <cell r="AH306">
            <v>1800.9612</v>
          </cell>
          <cell r="AI306">
            <v>92530.231200000009</v>
          </cell>
          <cell r="AM306">
            <v>92530.231200000009</v>
          </cell>
        </row>
        <row r="307">
          <cell r="B307" t="str">
            <v>32347900</v>
          </cell>
          <cell r="D307" t="str">
            <v>EY276982</v>
          </cell>
          <cell r="E307" t="str">
            <v>Woodhouse Community Playgroup</v>
          </cell>
          <cell r="F307">
            <v>2535</v>
          </cell>
          <cell r="G307">
            <v>2398</v>
          </cell>
          <cell r="H307">
            <v>2145</v>
          </cell>
          <cell r="I307">
            <v>7078</v>
          </cell>
          <cell r="K307">
            <v>107</v>
          </cell>
          <cell r="L307">
            <v>320</v>
          </cell>
          <cell r="M307">
            <v>91</v>
          </cell>
          <cell r="N307">
            <v>518</v>
          </cell>
          <cell r="P307">
            <v>2642</v>
          </cell>
          <cell r="Q307">
            <v>2718</v>
          </cell>
          <cell r="R307">
            <v>2236</v>
          </cell>
          <cell r="S307">
            <v>7596</v>
          </cell>
          <cell r="U307">
            <v>0.53846153846153844</v>
          </cell>
          <cell r="V307">
            <v>0.57518248175182485</v>
          </cell>
          <cell r="W307">
            <v>0.35897435897435898</v>
          </cell>
          <cell r="Y307">
            <v>31903.200000000001</v>
          </cell>
          <cell r="Z307">
            <v>0.22</v>
          </cell>
          <cell r="AA307">
            <v>1667</v>
          </cell>
          <cell r="AB307">
            <v>4.42</v>
          </cell>
          <cell r="AC307">
            <v>33574.32</v>
          </cell>
          <cell r="AD307">
            <v>390</v>
          </cell>
          <cell r="AE307">
            <v>1260</v>
          </cell>
          <cell r="AF307">
            <v>297</v>
          </cell>
          <cell r="AG307">
            <v>1947</v>
          </cell>
          <cell r="AH307">
            <v>1031.9100000000001</v>
          </cell>
          <cell r="AI307">
            <v>34606.230000000003</v>
          </cell>
          <cell r="AM307">
            <v>34606.230000000003</v>
          </cell>
        </row>
        <row r="308">
          <cell r="B308" t="str">
            <v>0047234000</v>
          </cell>
          <cell r="C308" t="str">
            <v>0047234200000</v>
          </cell>
          <cell r="D308" t="str">
            <v>107085</v>
          </cell>
          <cell r="E308" t="str">
            <v>Angram Bank Primary School</v>
          </cell>
          <cell r="F308">
            <v>10920</v>
          </cell>
          <cell r="G308">
            <v>5040</v>
          </cell>
          <cell r="H308">
            <v>9240</v>
          </cell>
          <cell r="I308">
            <v>25200</v>
          </cell>
          <cell r="K308">
            <v>6786</v>
          </cell>
          <cell r="L308">
            <v>2310</v>
          </cell>
          <cell r="M308">
            <v>5742</v>
          </cell>
          <cell r="N308">
            <v>14838</v>
          </cell>
          <cell r="P308">
            <v>17706</v>
          </cell>
          <cell r="Q308">
            <v>7350</v>
          </cell>
          <cell r="R308">
            <v>14982</v>
          </cell>
          <cell r="S308">
            <v>40038</v>
          </cell>
          <cell r="U308">
            <v>0.35714285714285715</v>
          </cell>
          <cell r="V308">
            <v>0.5</v>
          </cell>
          <cell r="W308">
            <v>0.34615384615384615</v>
          </cell>
          <cell r="Y308">
            <v>168159.6</v>
          </cell>
          <cell r="Z308">
            <v>0.17</v>
          </cell>
          <cell r="AA308">
            <v>6681.25</v>
          </cell>
          <cell r="AB308">
            <v>4.37</v>
          </cell>
          <cell r="AC308">
            <v>174966.06</v>
          </cell>
          <cell r="AD308">
            <v>2535</v>
          </cell>
          <cell r="AE308">
            <v>1680</v>
          </cell>
          <cell r="AF308">
            <v>1650</v>
          </cell>
          <cell r="AG308">
            <v>5865</v>
          </cell>
          <cell r="AH308">
            <v>3108.4500000000003</v>
          </cell>
          <cell r="AI308">
            <v>178074.51</v>
          </cell>
          <cell r="AM308">
            <v>178074.51</v>
          </cell>
        </row>
        <row r="309">
          <cell r="B309" t="str">
            <v>00072343</v>
          </cell>
          <cell r="C309" t="str">
            <v>0047234300000</v>
          </cell>
          <cell r="D309" t="str">
            <v>107086</v>
          </cell>
          <cell r="E309" t="str">
            <v>Anns Grove Primary School</v>
          </cell>
          <cell r="F309">
            <v>8055</v>
          </cell>
          <cell r="G309">
            <v>5625</v>
          </cell>
          <cell r="H309">
            <v>6816</v>
          </cell>
          <cell r="I309">
            <v>20496</v>
          </cell>
          <cell r="K309">
            <v>975</v>
          </cell>
          <cell r="L309">
            <v>1120</v>
          </cell>
          <cell r="M309">
            <v>825</v>
          </cell>
          <cell r="N309">
            <v>2920</v>
          </cell>
          <cell r="P309">
            <v>9030</v>
          </cell>
          <cell r="Q309">
            <v>6745</v>
          </cell>
          <cell r="R309">
            <v>7641</v>
          </cell>
          <cell r="S309">
            <v>23416</v>
          </cell>
          <cell r="U309">
            <v>0.83333333333333337</v>
          </cell>
          <cell r="V309">
            <v>0.77866666666666662</v>
          </cell>
          <cell r="W309">
            <v>0.82644628099173556</v>
          </cell>
          <cell r="Y309">
            <v>98347.199999999997</v>
          </cell>
          <cell r="Z309">
            <v>0.36</v>
          </cell>
          <cell r="AA309">
            <v>8400.4699999999993</v>
          </cell>
          <cell r="AB309">
            <v>4.5600000000000005</v>
          </cell>
          <cell r="AC309">
            <v>106776.96000000001</v>
          </cell>
          <cell r="AD309">
            <v>2595</v>
          </cell>
          <cell r="AE309">
            <v>1350</v>
          </cell>
          <cell r="AF309">
            <v>1869</v>
          </cell>
          <cell r="AG309">
            <v>5814</v>
          </cell>
          <cell r="AH309">
            <v>3081.42</v>
          </cell>
          <cell r="AI309">
            <v>109858.38</v>
          </cell>
          <cell r="AM309">
            <v>109858.38</v>
          </cell>
        </row>
        <row r="310">
          <cell r="B310" t="str">
            <v>00073429</v>
          </cell>
          <cell r="C310" t="str">
            <v>0047342900000</v>
          </cell>
          <cell r="D310" t="str">
            <v>133994</v>
          </cell>
          <cell r="E310" t="str">
            <v>Arbourthorne Community Primary</v>
          </cell>
          <cell r="F310">
            <v>11655</v>
          </cell>
          <cell r="G310">
            <v>7980</v>
          </cell>
          <cell r="H310">
            <v>9862</v>
          </cell>
          <cell r="I310">
            <v>29497</v>
          </cell>
          <cell r="K310">
            <v>1872</v>
          </cell>
          <cell r="L310">
            <v>1470</v>
          </cell>
          <cell r="M310">
            <v>1584</v>
          </cell>
          <cell r="N310">
            <v>4926</v>
          </cell>
          <cell r="P310">
            <v>13527</v>
          </cell>
          <cell r="Q310">
            <v>9450</v>
          </cell>
          <cell r="R310">
            <v>11446</v>
          </cell>
          <cell r="S310">
            <v>34423</v>
          </cell>
          <cell r="U310">
            <v>0.96721311475409832</v>
          </cell>
          <cell r="V310">
            <v>1</v>
          </cell>
          <cell r="W310">
            <v>0.95702565438208098</v>
          </cell>
          <cell r="Y310">
            <v>144576.6</v>
          </cell>
          <cell r="Z310">
            <v>0.43</v>
          </cell>
          <cell r="AA310">
            <v>14734.55</v>
          </cell>
          <cell r="AB310">
            <v>4.63</v>
          </cell>
          <cell r="AC310">
            <v>159378.49</v>
          </cell>
          <cell r="AD310">
            <v>6615</v>
          </cell>
          <cell r="AE310">
            <v>4410</v>
          </cell>
          <cell r="AF310">
            <v>4197</v>
          </cell>
          <cell r="AG310">
            <v>15222</v>
          </cell>
          <cell r="AH310">
            <v>8067.6600000000008</v>
          </cell>
          <cell r="AI310">
            <v>167446.15</v>
          </cell>
          <cell r="AM310">
            <v>167446.15</v>
          </cell>
        </row>
        <row r="311">
          <cell r="B311" t="str">
            <v>00072281</v>
          </cell>
          <cell r="C311" t="str">
            <v>0047228100000</v>
          </cell>
          <cell r="D311" t="str">
            <v>107047</v>
          </cell>
          <cell r="E311" t="str">
            <v>Ballifield Primary School</v>
          </cell>
          <cell r="F311">
            <v>8073</v>
          </cell>
          <cell r="G311">
            <v>9417</v>
          </cell>
          <cell r="H311">
            <v>6831</v>
          </cell>
          <cell r="I311">
            <v>24321</v>
          </cell>
          <cell r="K311">
            <v>2769</v>
          </cell>
          <cell r="L311">
            <v>2772</v>
          </cell>
          <cell r="M311">
            <v>2343</v>
          </cell>
          <cell r="N311">
            <v>7884</v>
          </cell>
          <cell r="P311">
            <v>10842</v>
          </cell>
          <cell r="Q311">
            <v>12189</v>
          </cell>
          <cell r="R311">
            <v>9174</v>
          </cell>
          <cell r="S311">
            <v>32205</v>
          </cell>
          <cell r="U311">
            <v>0.38095238095238093</v>
          </cell>
          <cell r="V311">
            <v>0.38611022618668367</v>
          </cell>
          <cell r="W311">
            <v>0.459718026183283</v>
          </cell>
          <cell r="Y311">
            <v>135261</v>
          </cell>
          <cell r="Z311">
            <v>0.18</v>
          </cell>
          <cell r="AA311">
            <v>5743.78</v>
          </cell>
          <cell r="AB311">
            <v>4.38</v>
          </cell>
          <cell r="AC311">
            <v>141057.9</v>
          </cell>
          <cell r="AD311">
            <v>195</v>
          </cell>
          <cell r="AE311">
            <v>975</v>
          </cell>
          <cell r="AF311">
            <v>0</v>
          </cell>
          <cell r="AG311">
            <v>1170</v>
          </cell>
          <cell r="AH311">
            <v>620.1</v>
          </cell>
          <cell r="AI311">
            <v>141678</v>
          </cell>
          <cell r="AM311">
            <v>141678</v>
          </cell>
        </row>
        <row r="312">
          <cell r="B312" t="str">
            <v>00072322</v>
          </cell>
          <cell r="C312" t="str">
            <v>0047232200000</v>
          </cell>
          <cell r="D312" t="str">
            <v>107066</v>
          </cell>
          <cell r="E312" t="str">
            <v>Bankwood Primary (FEL previously at YCC)</v>
          </cell>
          <cell r="F312">
            <v>12674</v>
          </cell>
          <cell r="G312">
            <v>9076</v>
          </cell>
          <cell r="H312">
            <v>10724</v>
          </cell>
          <cell r="I312">
            <v>32474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P312">
            <v>12674</v>
          </cell>
          <cell r="Q312">
            <v>9076</v>
          </cell>
          <cell r="R312">
            <v>10724</v>
          </cell>
          <cell r="S312">
            <v>32474</v>
          </cell>
          <cell r="U312">
            <v>0.98529411764705888</v>
          </cell>
          <cell r="V312">
            <v>1</v>
          </cell>
          <cell r="W312">
            <v>1</v>
          </cell>
          <cell r="Y312">
            <v>136390.79999999999</v>
          </cell>
          <cell r="Z312">
            <v>0.44</v>
          </cell>
          <cell r="AA312">
            <v>14206.55</v>
          </cell>
          <cell r="AB312">
            <v>4.6400000000000006</v>
          </cell>
          <cell r="AC312">
            <v>150679.36000000002</v>
          </cell>
          <cell r="AD312">
            <v>8336</v>
          </cell>
          <cell r="AE312">
            <v>4285</v>
          </cell>
          <cell r="AF312">
            <v>6228</v>
          </cell>
          <cell r="AG312">
            <v>18849</v>
          </cell>
          <cell r="AH312">
            <v>9989.9700000000012</v>
          </cell>
          <cell r="AI312">
            <v>160669.33000000002</v>
          </cell>
          <cell r="AM312">
            <v>160669.33000000002</v>
          </cell>
        </row>
        <row r="313">
          <cell r="B313" t="str">
            <v>00072241</v>
          </cell>
          <cell r="C313" t="str">
            <v>0047224100000</v>
          </cell>
          <cell r="D313" t="str">
            <v>107036</v>
          </cell>
          <cell r="E313" t="str">
            <v>Beighton Nursery Infant School</v>
          </cell>
          <cell r="F313">
            <v>10881</v>
          </cell>
          <cell r="G313">
            <v>12069</v>
          </cell>
          <cell r="H313">
            <v>9207</v>
          </cell>
          <cell r="I313">
            <v>32157</v>
          </cell>
          <cell r="K313">
            <v>3832</v>
          </cell>
          <cell r="L313">
            <v>2985</v>
          </cell>
          <cell r="M313">
            <v>3242</v>
          </cell>
          <cell r="N313">
            <v>10059</v>
          </cell>
          <cell r="P313">
            <v>14713</v>
          </cell>
          <cell r="Q313">
            <v>15054</v>
          </cell>
          <cell r="R313">
            <v>12449</v>
          </cell>
          <cell r="S313">
            <v>42216</v>
          </cell>
          <cell r="U313">
            <v>1.7241379310344827E-2</v>
          </cell>
          <cell r="V313">
            <v>6.2639821029082776E-2</v>
          </cell>
          <cell r="W313">
            <v>0</v>
          </cell>
          <cell r="Y313">
            <v>177307.2</v>
          </cell>
          <cell r="Z313">
            <v>0.01</v>
          </cell>
          <cell r="AA313">
            <v>526.53</v>
          </cell>
          <cell r="AB313">
            <v>4.21</v>
          </cell>
          <cell r="AC313">
            <v>177729.36</v>
          </cell>
          <cell r="AD313">
            <v>741</v>
          </cell>
          <cell r="AE313">
            <v>780</v>
          </cell>
          <cell r="AF313">
            <v>624</v>
          </cell>
          <cell r="AG313">
            <v>2145</v>
          </cell>
          <cell r="AH313">
            <v>1136.8500000000001</v>
          </cell>
          <cell r="AI313">
            <v>178866.21</v>
          </cell>
          <cell r="AM313">
            <v>178866.21</v>
          </cell>
        </row>
        <row r="314">
          <cell r="B314" t="str">
            <v>07201400</v>
          </cell>
          <cell r="C314" t="str">
            <v>0047201400000</v>
          </cell>
          <cell r="D314" t="str">
            <v>106987</v>
          </cell>
          <cell r="E314" t="str">
            <v>Brightside Nursery and Infant School</v>
          </cell>
          <cell r="F314">
            <v>10821</v>
          </cell>
          <cell r="G314">
            <v>7713</v>
          </cell>
          <cell r="H314">
            <v>9156</v>
          </cell>
          <cell r="I314">
            <v>27690</v>
          </cell>
          <cell r="K314">
            <v>2310</v>
          </cell>
          <cell r="L314">
            <v>1665</v>
          </cell>
          <cell r="M314">
            <v>1955</v>
          </cell>
          <cell r="N314">
            <v>5930</v>
          </cell>
          <cell r="P314">
            <v>13131</v>
          </cell>
          <cell r="Q314">
            <v>9378</v>
          </cell>
          <cell r="R314">
            <v>11111</v>
          </cell>
          <cell r="S314">
            <v>33620</v>
          </cell>
          <cell r="U314">
            <v>0.81034482758620685</v>
          </cell>
          <cell r="V314">
            <v>0.72773239984441851</v>
          </cell>
          <cell r="W314">
            <v>0.82187837351565307</v>
          </cell>
          <cell r="Y314">
            <v>141204</v>
          </cell>
          <cell r="Z314">
            <v>0.35</v>
          </cell>
          <cell r="AA314">
            <v>11702.77</v>
          </cell>
          <cell r="AB314">
            <v>4.55</v>
          </cell>
          <cell r="AC314">
            <v>152971</v>
          </cell>
          <cell r="AD314">
            <v>3195</v>
          </cell>
          <cell r="AE314">
            <v>3150</v>
          </cell>
          <cell r="AF314">
            <v>2130</v>
          </cell>
          <cell r="AG314">
            <v>8475</v>
          </cell>
          <cell r="AH314">
            <v>4491.75</v>
          </cell>
          <cell r="AI314">
            <v>157462.75</v>
          </cell>
          <cell r="AM314">
            <v>157462.75</v>
          </cell>
        </row>
        <row r="315">
          <cell r="B315" t="str">
            <v>07100000</v>
          </cell>
          <cell r="C315" t="str">
            <v>0047100000000</v>
          </cell>
          <cell r="D315" t="str">
            <v>EY226999</v>
          </cell>
          <cell r="E315" t="str">
            <v>Broomhall</v>
          </cell>
          <cell r="F315">
            <v>21156</v>
          </cell>
          <cell r="G315">
            <v>11267</v>
          </cell>
          <cell r="H315">
            <v>17901</v>
          </cell>
          <cell r="I315">
            <v>50324</v>
          </cell>
          <cell r="K315">
            <v>4095</v>
          </cell>
          <cell r="L315">
            <v>1542</v>
          </cell>
          <cell r="M315">
            <v>3465</v>
          </cell>
          <cell r="N315">
            <v>9102</v>
          </cell>
          <cell r="P315">
            <v>25251</v>
          </cell>
          <cell r="Q315">
            <v>12809</v>
          </cell>
          <cell r="R315">
            <v>21366</v>
          </cell>
          <cell r="S315">
            <v>59426</v>
          </cell>
          <cell r="U315">
            <v>0.48245614035087719</v>
          </cell>
          <cell r="V315">
            <v>0.5295109612141653</v>
          </cell>
          <cell r="W315">
            <v>0.52289789789789787</v>
          </cell>
          <cell r="Y315">
            <v>249589.2</v>
          </cell>
          <cell r="Z315">
            <v>0.22</v>
          </cell>
          <cell r="AA315">
            <v>13260.39</v>
          </cell>
          <cell r="AB315">
            <v>4.42</v>
          </cell>
          <cell r="AC315">
            <v>262662.92</v>
          </cell>
          <cell r="AD315">
            <v>4485</v>
          </cell>
          <cell r="AE315">
            <v>1917</v>
          </cell>
          <cell r="AF315">
            <v>3738</v>
          </cell>
          <cell r="AG315">
            <v>10140</v>
          </cell>
          <cell r="AH315">
            <v>5374.2</v>
          </cell>
          <cell r="AI315">
            <v>268037.12</v>
          </cell>
          <cell r="AJ315">
            <v>16619</v>
          </cell>
          <cell r="AK315">
            <v>23381</v>
          </cell>
          <cell r="AL315">
            <v>40000</v>
          </cell>
          <cell r="AM315">
            <v>308037.12</v>
          </cell>
        </row>
        <row r="316">
          <cell r="B316" t="str">
            <v>00072325</v>
          </cell>
          <cell r="C316" t="str">
            <v>0047232500000</v>
          </cell>
          <cell r="D316" t="str">
            <v>107069</v>
          </cell>
          <cell r="E316" t="str">
            <v>Brunswick Primary School</v>
          </cell>
          <cell r="F316">
            <v>8946</v>
          </cell>
          <cell r="G316">
            <v>6552</v>
          </cell>
          <cell r="H316">
            <v>7570</v>
          </cell>
          <cell r="I316">
            <v>23068</v>
          </cell>
          <cell r="K316">
            <v>3636</v>
          </cell>
          <cell r="L316">
            <v>2940</v>
          </cell>
          <cell r="M316">
            <v>3077</v>
          </cell>
          <cell r="N316">
            <v>9653</v>
          </cell>
          <cell r="P316">
            <v>12582</v>
          </cell>
          <cell r="Q316">
            <v>9492</v>
          </cell>
          <cell r="R316">
            <v>10647</v>
          </cell>
          <cell r="S316">
            <v>32721</v>
          </cell>
          <cell r="U316">
            <v>0.46</v>
          </cell>
          <cell r="V316">
            <v>0.5</v>
          </cell>
          <cell r="W316">
            <v>0.46706307147861392</v>
          </cell>
          <cell r="Y316">
            <v>137428.20000000001</v>
          </cell>
          <cell r="Z316">
            <v>0.21</v>
          </cell>
          <cell r="AA316">
            <v>6822.88</v>
          </cell>
          <cell r="AB316">
            <v>4.41</v>
          </cell>
          <cell r="AC316">
            <v>144299.61000000002</v>
          </cell>
          <cell r="AD316">
            <v>3330</v>
          </cell>
          <cell r="AE316">
            <v>1050</v>
          </cell>
          <cell r="AF316">
            <v>2400</v>
          </cell>
          <cell r="AG316">
            <v>6780</v>
          </cell>
          <cell r="AH316">
            <v>3593.4</v>
          </cell>
          <cell r="AI316">
            <v>147893.01</v>
          </cell>
          <cell r="AM316">
            <v>147893.01</v>
          </cell>
        </row>
        <row r="317">
          <cell r="B317" t="str">
            <v>07234400</v>
          </cell>
          <cell r="C317" t="str">
            <v>0047234400000</v>
          </cell>
          <cell r="D317" t="str">
            <v>107087</v>
          </cell>
          <cell r="E317" t="str">
            <v>Carfield Primary School</v>
          </cell>
          <cell r="F317">
            <v>10388</v>
          </cell>
          <cell r="G317">
            <v>8525</v>
          </cell>
          <cell r="H317">
            <v>8790</v>
          </cell>
          <cell r="I317">
            <v>27703</v>
          </cell>
          <cell r="K317">
            <v>2366</v>
          </cell>
          <cell r="L317">
            <v>1567</v>
          </cell>
          <cell r="M317">
            <v>2002</v>
          </cell>
          <cell r="N317">
            <v>5935</v>
          </cell>
          <cell r="P317">
            <v>12754</v>
          </cell>
          <cell r="Q317">
            <v>10092</v>
          </cell>
          <cell r="R317">
            <v>10792</v>
          </cell>
          <cell r="S317">
            <v>33638</v>
          </cell>
          <cell r="U317">
            <v>0.48148148148148145</v>
          </cell>
          <cell r="V317">
            <v>0.57008797653958942</v>
          </cell>
          <cell r="W317">
            <v>0.44482943109729689</v>
          </cell>
          <cell r="Y317">
            <v>141279.6</v>
          </cell>
          <cell r="Z317">
            <v>0.22</v>
          </cell>
          <cell r="AA317">
            <v>7345.69</v>
          </cell>
          <cell r="AB317">
            <v>4.42</v>
          </cell>
          <cell r="AC317">
            <v>148679.96</v>
          </cell>
          <cell r="AD317">
            <v>2730</v>
          </cell>
          <cell r="AE317">
            <v>3000</v>
          </cell>
          <cell r="AF317">
            <v>1920</v>
          </cell>
          <cell r="AG317">
            <v>7650</v>
          </cell>
          <cell r="AH317">
            <v>4054.5</v>
          </cell>
          <cell r="AI317">
            <v>152734.46</v>
          </cell>
          <cell r="AM317">
            <v>152734.46</v>
          </cell>
        </row>
        <row r="318">
          <cell r="B318" t="str">
            <v>07228300</v>
          </cell>
          <cell r="C318" t="str">
            <v>0047228300000</v>
          </cell>
          <cell r="E318" t="str">
            <v>Dobcroft Infant School (FEL)</v>
          </cell>
          <cell r="F318">
            <v>4923.2857142857147</v>
          </cell>
          <cell r="G318">
            <v>5302</v>
          </cell>
          <cell r="H318">
            <v>4166</v>
          </cell>
          <cell r="I318">
            <v>14391.285714285714</v>
          </cell>
          <cell r="K318">
            <v>1676.0714285714284</v>
          </cell>
          <cell r="L318">
            <v>1805</v>
          </cell>
          <cell r="M318">
            <v>1418</v>
          </cell>
          <cell r="N318">
            <v>4899.0714285714284</v>
          </cell>
          <cell r="P318">
            <v>6599</v>
          </cell>
          <cell r="Q318">
            <v>7107</v>
          </cell>
          <cell r="R318">
            <v>5584</v>
          </cell>
          <cell r="S318">
            <v>19290</v>
          </cell>
          <cell r="U318">
            <v>0</v>
          </cell>
          <cell r="V318">
            <v>3.9609189331925004E-2</v>
          </cell>
          <cell r="W318">
            <v>0</v>
          </cell>
          <cell r="Y318">
            <v>81018</v>
          </cell>
          <cell r="Z318">
            <v>0.01</v>
          </cell>
          <cell r="AA318">
            <v>123.86</v>
          </cell>
          <cell r="AB318">
            <v>4.21</v>
          </cell>
          <cell r="AC318">
            <v>81210.899999999994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81210.899999999994</v>
          </cell>
          <cell r="AM318">
            <v>81210.899999999994</v>
          </cell>
        </row>
        <row r="319">
          <cell r="B319" t="str">
            <v>07203600</v>
          </cell>
          <cell r="C319" t="str">
            <v>0047203600000</v>
          </cell>
          <cell r="D319" t="str">
            <v>106991</v>
          </cell>
          <cell r="E319" t="str">
            <v>Gleadless Primary School</v>
          </cell>
          <cell r="F319">
            <v>7612</v>
          </cell>
          <cell r="G319">
            <v>6942</v>
          </cell>
          <cell r="H319">
            <v>6441</v>
          </cell>
          <cell r="I319">
            <v>20995</v>
          </cell>
          <cell r="K319">
            <v>3828</v>
          </cell>
          <cell r="L319">
            <v>2072</v>
          </cell>
          <cell r="M319">
            <v>3239</v>
          </cell>
          <cell r="N319">
            <v>9139</v>
          </cell>
          <cell r="P319">
            <v>11440</v>
          </cell>
          <cell r="Q319">
            <v>9014</v>
          </cell>
          <cell r="R319">
            <v>9680</v>
          </cell>
          <cell r="S319">
            <v>30134</v>
          </cell>
          <cell r="U319">
            <v>0.3125</v>
          </cell>
          <cell r="V319">
            <v>0.33059636992221264</v>
          </cell>
          <cell r="W319">
            <v>0.34369885433715219</v>
          </cell>
          <cell r="Y319">
            <v>126562.8</v>
          </cell>
          <cell r="Z319">
            <v>0.14000000000000001</v>
          </cell>
          <cell r="AA319">
            <v>4348.08</v>
          </cell>
          <cell r="AB319">
            <v>4.34</v>
          </cell>
          <cell r="AC319">
            <v>130781.56</v>
          </cell>
          <cell r="AD319">
            <v>990</v>
          </cell>
          <cell r="AE319">
            <v>420</v>
          </cell>
          <cell r="AF319">
            <v>660</v>
          </cell>
          <cell r="AG319">
            <v>2070</v>
          </cell>
          <cell r="AH319">
            <v>1097.1000000000001</v>
          </cell>
          <cell r="AI319">
            <v>131878.66</v>
          </cell>
          <cell r="AM319">
            <v>131878.66</v>
          </cell>
        </row>
        <row r="320">
          <cell r="B320" t="str">
            <v>00071002</v>
          </cell>
          <cell r="C320" t="str">
            <v>0047100200000</v>
          </cell>
          <cell r="D320" t="str">
            <v>EY497807</v>
          </cell>
          <cell r="E320" t="str">
            <v>Grace Owen</v>
          </cell>
          <cell r="F320">
            <v>14499</v>
          </cell>
          <cell r="G320">
            <v>9849</v>
          </cell>
          <cell r="H320">
            <v>12268</v>
          </cell>
          <cell r="I320">
            <v>36616</v>
          </cell>
          <cell r="K320">
            <v>6207</v>
          </cell>
          <cell r="L320">
            <v>3619</v>
          </cell>
          <cell r="M320">
            <v>5252</v>
          </cell>
          <cell r="N320">
            <v>15078</v>
          </cell>
          <cell r="P320">
            <v>20706</v>
          </cell>
          <cell r="Q320">
            <v>13468</v>
          </cell>
          <cell r="R320">
            <v>17520</v>
          </cell>
          <cell r="S320">
            <v>51694</v>
          </cell>
          <cell r="U320">
            <v>0.63157894736842102</v>
          </cell>
          <cell r="V320">
            <v>0.59701492537313428</v>
          </cell>
          <cell r="W320">
            <v>0.66538353206271716</v>
          </cell>
          <cell r="Y320">
            <v>217114.8</v>
          </cell>
          <cell r="Z320">
            <v>0.28000000000000003</v>
          </cell>
          <cell r="AA320">
            <v>14421.26</v>
          </cell>
          <cell r="AB320">
            <v>4.4800000000000004</v>
          </cell>
          <cell r="AC320">
            <v>231589.12000000002</v>
          </cell>
          <cell r="AD320">
            <v>5265</v>
          </cell>
          <cell r="AE320">
            <v>3129</v>
          </cell>
          <cell r="AF320">
            <v>4005</v>
          </cell>
          <cell r="AG320">
            <v>12399</v>
          </cell>
          <cell r="AH320">
            <v>6571.47</v>
          </cell>
          <cell r="AI320">
            <v>238160.59000000003</v>
          </cell>
          <cell r="AJ320">
            <v>14738</v>
          </cell>
          <cell r="AK320">
            <v>25262</v>
          </cell>
          <cell r="AL320">
            <v>40000</v>
          </cell>
          <cell r="AM320">
            <v>278160.59000000003</v>
          </cell>
        </row>
        <row r="321">
          <cell r="B321" t="str">
            <v>00072252</v>
          </cell>
          <cell r="C321" t="str">
            <v>0047225200000</v>
          </cell>
          <cell r="D321" t="str">
            <v>107038</v>
          </cell>
          <cell r="E321" t="str">
            <v>Halfway Nursery Infant School</v>
          </cell>
          <cell r="F321">
            <v>11390</v>
          </cell>
          <cell r="G321">
            <v>9116</v>
          </cell>
          <cell r="H321">
            <v>9638</v>
          </cell>
          <cell r="I321">
            <v>30144</v>
          </cell>
          <cell r="K321">
            <v>3484</v>
          </cell>
          <cell r="L321">
            <v>3243</v>
          </cell>
          <cell r="M321">
            <v>2948</v>
          </cell>
          <cell r="N321">
            <v>9675</v>
          </cell>
          <cell r="P321">
            <v>14874</v>
          </cell>
          <cell r="Q321">
            <v>12359</v>
          </cell>
          <cell r="R321">
            <v>12586</v>
          </cell>
          <cell r="S321">
            <v>39819</v>
          </cell>
          <cell r="U321">
            <v>0.19696969696969696</v>
          </cell>
          <cell r="V321">
            <v>0.16125493637560334</v>
          </cell>
          <cell r="W321">
            <v>0.19247102031447264</v>
          </cell>
          <cell r="Y321">
            <v>167239.79999999999</v>
          </cell>
          <cell r="Z321">
            <v>0.08</v>
          </cell>
          <cell r="AA321">
            <v>3231.85</v>
          </cell>
          <cell r="AB321">
            <v>4.28</v>
          </cell>
          <cell r="AC321">
            <v>170425.32</v>
          </cell>
          <cell r="AD321">
            <v>1671</v>
          </cell>
          <cell r="AE321">
            <v>918</v>
          </cell>
          <cell r="AF321">
            <v>1206</v>
          </cell>
          <cell r="AG321">
            <v>3795</v>
          </cell>
          <cell r="AH321">
            <v>2011.3500000000001</v>
          </cell>
          <cell r="AI321">
            <v>172436.67</v>
          </cell>
          <cell r="AM321">
            <v>172436.67</v>
          </cell>
        </row>
        <row r="322">
          <cell r="B322" t="str">
            <v>7235800</v>
          </cell>
          <cell r="C322" t="str">
            <v>0047235800000</v>
          </cell>
          <cell r="D322" t="str">
            <v>107100</v>
          </cell>
          <cell r="E322" t="str">
            <v>Malin Bridge Primary School</v>
          </cell>
          <cell r="F322">
            <v>12240</v>
          </cell>
          <cell r="G322">
            <v>8813</v>
          </cell>
          <cell r="H322">
            <v>10357</v>
          </cell>
          <cell r="I322">
            <v>31410</v>
          </cell>
          <cell r="K322">
            <v>4789</v>
          </cell>
          <cell r="L322">
            <v>2807</v>
          </cell>
          <cell r="M322">
            <v>4052</v>
          </cell>
          <cell r="N322">
            <v>11648</v>
          </cell>
          <cell r="P322">
            <v>17029</v>
          </cell>
          <cell r="Q322">
            <v>11620</v>
          </cell>
          <cell r="R322">
            <v>14409</v>
          </cell>
          <cell r="S322">
            <v>43058</v>
          </cell>
          <cell r="U322">
            <v>0.21428571428571427</v>
          </cell>
          <cell r="V322">
            <v>0.13650289345285374</v>
          </cell>
          <cell r="W322">
            <v>0.21053190359910817</v>
          </cell>
          <cell r="Y322">
            <v>180843.6</v>
          </cell>
          <cell r="Z322">
            <v>0.08</v>
          </cell>
          <cell r="AA322">
            <v>3638.27</v>
          </cell>
          <cell r="AB322">
            <v>4.28</v>
          </cell>
          <cell r="AC322">
            <v>184288.24000000002</v>
          </cell>
          <cell r="AD322">
            <v>2897</v>
          </cell>
          <cell r="AE322">
            <v>1673</v>
          </cell>
          <cell r="AF322">
            <v>2379</v>
          </cell>
          <cell r="AG322">
            <v>6949</v>
          </cell>
          <cell r="AH322">
            <v>3682.9700000000003</v>
          </cell>
          <cell r="AI322">
            <v>187971.21000000002</v>
          </cell>
          <cell r="AM322">
            <v>187971.21000000002</v>
          </cell>
        </row>
        <row r="323">
          <cell r="B323" t="str">
            <v>00072081</v>
          </cell>
          <cell r="C323" t="str">
            <v>0047208100000</v>
          </cell>
          <cell r="D323" t="str">
            <v>107002</v>
          </cell>
          <cell r="E323" t="str">
            <v>Meersbrook Bank Primary School</v>
          </cell>
          <cell r="F323">
            <v>8462</v>
          </cell>
          <cell r="G323">
            <v>4730</v>
          </cell>
          <cell r="H323">
            <v>7160</v>
          </cell>
          <cell r="I323">
            <v>20352</v>
          </cell>
          <cell r="K323">
            <v>1333</v>
          </cell>
          <cell r="L323">
            <v>914</v>
          </cell>
          <cell r="M323">
            <v>1128</v>
          </cell>
          <cell r="N323">
            <v>3375</v>
          </cell>
          <cell r="P323">
            <v>9795</v>
          </cell>
          <cell r="Q323">
            <v>5644</v>
          </cell>
          <cell r="R323">
            <v>8288</v>
          </cell>
          <cell r="S323">
            <v>23727</v>
          </cell>
          <cell r="U323">
            <v>0.10638297872340426</v>
          </cell>
          <cell r="V323">
            <v>0</v>
          </cell>
          <cell r="W323">
            <v>0.10688591983556012</v>
          </cell>
          <cell r="Y323">
            <v>99653.4</v>
          </cell>
          <cell r="Z323">
            <v>0.04</v>
          </cell>
          <cell r="AA323">
            <v>848.27</v>
          </cell>
          <cell r="AB323">
            <v>4.24</v>
          </cell>
          <cell r="AC323">
            <v>100602.48000000001</v>
          </cell>
          <cell r="AD323">
            <v>1260</v>
          </cell>
          <cell r="AE323">
            <v>210</v>
          </cell>
          <cell r="AF323">
            <v>633</v>
          </cell>
          <cell r="AG323">
            <v>2103</v>
          </cell>
          <cell r="AH323">
            <v>1114.5900000000001</v>
          </cell>
          <cell r="AI323">
            <v>101717.07</v>
          </cell>
          <cell r="AM323">
            <v>101717.07</v>
          </cell>
        </row>
        <row r="324">
          <cell r="B324" t="str">
            <v>00072272</v>
          </cell>
          <cell r="C324" t="str">
            <v>0047227200000</v>
          </cell>
          <cell r="D324" t="str">
            <v>107043</v>
          </cell>
          <cell r="E324" t="str">
            <v>Netherthorpe Primary School</v>
          </cell>
          <cell r="F324">
            <v>9681</v>
          </cell>
          <cell r="G324">
            <v>8080</v>
          </cell>
          <cell r="H324">
            <v>8192</v>
          </cell>
          <cell r="I324">
            <v>25953</v>
          </cell>
          <cell r="K324">
            <v>390</v>
          </cell>
          <cell r="L324">
            <v>210</v>
          </cell>
          <cell r="M324">
            <v>330</v>
          </cell>
          <cell r="N324">
            <v>930</v>
          </cell>
          <cell r="P324">
            <v>10071</v>
          </cell>
          <cell r="Q324">
            <v>8290</v>
          </cell>
          <cell r="R324">
            <v>8522</v>
          </cell>
          <cell r="S324">
            <v>26883</v>
          </cell>
          <cell r="U324">
            <v>0.98039215686274506</v>
          </cell>
          <cell r="V324">
            <v>0.94987623762376239</v>
          </cell>
          <cell r="W324">
            <v>0.97961452928094883</v>
          </cell>
          <cell r="Y324">
            <v>112908.6</v>
          </cell>
          <cell r="Z324">
            <v>0.43</v>
          </cell>
          <cell r="AA324">
            <v>11482.36</v>
          </cell>
          <cell r="AB324">
            <v>4.63</v>
          </cell>
          <cell r="AC324">
            <v>124468.29</v>
          </cell>
          <cell r="AD324">
            <v>4365</v>
          </cell>
          <cell r="AE324">
            <v>2565</v>
          </cell>
          <cell r="AF324">
            <v>3705</v>
          </cell>
          <cell r="AG324">
            <v>10635</v>
          </cell>
          <cell r="AH324">
            <v>5636.55</v>
          </cell>
          <cell r="AI324">
            <v>130104.84</v>
          </cell>
          <cell r="AM324">
            <v>130104.84</v>
          </cell>
        </row>
        <row r="325">
          <cell r="B325" t="str">
            <v>00072093</v>
          </cell>
          <cell r="C325" t="str">
            <v>0047209300000</v>
          </cell>
          <cell r="D325" t="str">
            <v>107007</v>
          </cell>
          <cell r="E325" t="str">
            <v>Owler Brook Nursery and Infant School</v>
          </cell>
          <cell r="F325">
            <v>10860</v>
          </cell>
          <cell r="G325">
            <v>8427</v>
          </cell>
          <cell r="H325">
            <v>9189</v>
          </cell>
          <cell r="I325">
            <v>28476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P325">
            <v>10860</v>
          </cell>
          <cell r="Q325">
            <v>8427</v>
          </cell>
          <cell r="R325">
            <v>9189</v>
          </cell>
          <cell r="S325">
            <v>28476</v>
          </cell>
          <cell r="U325">
            <v>0.94736842105263153</v>
          </cell>
          <cell r="V325">
            <v>0.9519401922392311</v>
          </cell>
          <cell r="W325">
            <v>0.94665373423860333</v>
          </cell>
          <cell r="Y325">
            <v>119599.2</v>
          </cell>
          <cell r="Z325">
            <v>0.42</v>
          </cell>
          <cell r="AA325">
            <v>11884.06</v>
          </cell>
          <cell r="AB325">
            <v>4.62</v>
          </cell>
          <cell r="AC325">
            <v>131559.12</v>
          </cell>
          <cell r="AD325">
            <v>4845</v>
          </cell>
          <cell r="AE325">
            <v>4014</v>
          </cell>
          <cell r="AF325">
            <v>2193</v>
          </cell>
          <cell r="AG325">
            <v>11052</v>
          </cell>
          <cell r="AH325">
            <v>5857.56</v>
          </cell>
          <cell r="AI325">
            <v>137416.68</v>
          </cell>
          <cell r="AM325">
            <v>137416.68</v>
          </cell>
        </row>
        <row r="326">
          <cell r="B326" t="str">
            <v>00073433</v>
          </cell>
          <cell r="C326" t="str">
            <v>0047343300000</v>
          </cell>
          <cell r="D326" t="str">
            <v>134751</v>
          </cell>
          <cell r="E326" t="str">
            <v>Pipworth Community Primary School</v>
          </cell>
          <cell r="F326">
            <v>5445</v>
          </cell>
          <cell r="G326">
            <v>4170</v>
          </cell>
          <cell r="H326">
            <v>4607</v>
          </cell>
          <cell r="I326">
            <v>14222</v>
          </cell>
          <cell r="K326">
            <v>1170</v>
          </cell>
          <cell r="L326">
            <v>1185</v>
          </cell>
          <cell r="M326">
            <v>990</v>
          </cell>
          <cell r="N326">
            <v>3345</v>
          </cell>
          <cell r="P326">
            <v>6615</v>
          </cell>
          <cell r="Q326">
            <v>5355</v>
          </cell>
          <cell r="R326">
            <v>5597</v>
          </cell>
          <cell r="S326">
            <v>17567</v>
          </cell>
          <cell r="U326">
            <v>1</v>
          </cell>
          <cell r="V326">
            <v>1</v>
          </cell>
          <cell r="W326">
            <v>1</v>
          </cell>
          <cell r="Y326">
            <v>73781.399999999994</v>
          </cell>
          <cell r="Z326">
            <v>0.44</v>
          </cell>
          <cell r="AA326">
            <v>7729.48</v>
          </cell>
          <cell r="AB326">
            <v>4.6400000000000006</v>
          </cell>
          <cell r="AC326">
            <v>81510.880000000005</v>
          </cell>
          <cell r="AD326">
            <v>3690</v>
          </cell>
          <cell r="AE326">
            <v>2310</v>
          </cell>
          <cell r="AF326">
            <v>2490</v>
          </cell>
          <cell r="AG326">
            <v>8490</v>
          </cell>
          <cell r="AH326">
            <v>4499.7</v>
          </cell>
          <cell r="AI326">
            <v>86010.58</v>
          </cell>
          <cell r="AM326">
            <v>86010.58</v>
          </cell>
        </row>
        <row r="327">
          <cell r="B327" t="str">
            <v>00072347</v>
          </cell>
          <cell r="C327" t="str">
            <v>0047234700000</v>
          </cell>
          <cell r="D327" t="str">
            <v>107090</v>
          </cell>
          <cell r="E327" t="str">
            <v>Prince Edward Primary School</v>
          </cell>
          <cell r="F327">
            <v>11106</v>
          </cell>
          <cell r="G327">
            <v>8454</v>
          </cell>
          <cell r="H327">
            <v>9397</v>
          </cell>
          <cell r="I327">
            <v>28957</v>
          </cell>
          <cell r="K327">
            <v>195</v>
          </cell>
          <cell r="L327">
            <v>0</v>
          </cell>
          <cell r="M327">
            <v>165</v>
          </cell>
          <cell r="N327">
            <v>360</v>
          </cell>
          <cell r="P327">
            <v>11301</v>
          </cell>
          <cell r="Q327">
            <v>8454</v>
          </cell>
          <cell r="R327">
            <v>9562</v>
          </cell>
          <cell r="S327">
            <v>29317</v>
          </cell>
          <cell r="U327">
            <v>0.93220338983050843</v>
          </cell>
          <cell r="V327">
            <v>0.9506742370475515</v>
          </cell>
          <cell r="W327">
            <v>0.8954372623574145</v>
          </cell>
          <cell r="Y327">
            <v>123131.4</v>
          </cell>
          <cell r="Z327">
            <v>0.41</v>
          </cell>
          <cell r="AA327">
            <v>11938.96</v>
          </cell>
          <cell r="AB327">
            <v>4.6100000000000003</v>
          </cell>
          <cell r="AC327">
            <v>135151.37</v>
          </cell>
          <cell r="AD327">
            <v>5955</v>
          </cell>
          <cell r="AE327">
            <v>4599</v>
          </cell>
          <cell r="AF327">
            <v>4110</v>
          </cell>
          <cell r="AG327">
            <v>14664</v>
          </cell>
          <cell r="AH327">
            <v>7771.92</v>
          </cell>
          <cell r="AI327">
            <v>142923.29</v>
          </cell>
          <cell r="AM327">
            <v>142923.29</v>
          </cell>
        </row>
        <row r="328">
          <cell r="B328" t="str">
            <v>00072334</v>
          </cell>
          <cell r="C328" t="str">
            <v>0047233400000</v>
          </cell>
          <cell r="D328" t="str">
            <v>107077</v>
          </cell>
          <cell r="E328" t="str">
            <v>Reignhead Primary School</v>
          </cell>
          <cell r="F328">
            <v>10026</v>
          </cell>
          <cell r="G328">
            <v>5133</v>
          </cell>
          <cell r="H328">
            <v>8484</v>
          </cell>
          <cell r="I328">
            <v>23643</v>
          </cell>
          <cell r="K328">
            <v>3465</v>
          </cell>
          <cell r="L328">
            <v>1035</v>
          </cell>
          <cell r="M328">
            <v>2932</v>
          </cell>
          <cell r="N328">
            <v>7432</v>
          </cell>
          <cell r="P328">
            <v>13491</v>
          </cell>
          <cell r="Q328">
            <v>6168</v>
          </cell>
          <cell r="R328">
            <v>11416</v>
          </cell>
          <cell r="S328">
            <v>31075</v>
          </cell>
          <cell r="U328">
            <v>5.5555555555555552E-2</v>
          </cell>
          <cell r="V328">
            <v>4.0911747516072475E-2</v>
          </cell>
          <cell r="W328">
            <v>6.6666666666666666E-2</v>
          </cell>
          <cell r="Y328">
            <v>130515</v>
          </cell>
          <cell r="Z328">
            <v>0.02</v>
          </cell>
          <cell r="AA328">
            <v>775.68</v>
          </cell>
          <cell r="AB328">
            <v>4.22</v>
          </cell>
          <cell r="AC328">
            <v>131136.5</v>
          </cell>
          <cell r="AD328">
            <v>2235</v>
          </cell>
          <cell r="AE328">
            <v>720</v>
          </cell>
          <cell r="AF328">
            <v>1650</v>
          </cell>
          <cell r="AG328">
            <v>4605</v>
          </cell>
          <cell r="AH328">
            <v>2440.65</v>
          </cell>
          <cell r="AI328">
            <v>133577.15</v>
          </cell>
          <cell r="AM328">
            <v>133577.15</v>
          </cell>
        </row>
        <row r="329">
          <cell r="B329" t="str">
            <v>00072338</v>
          </cell>
          <cell r="C329" t="str">
            <v>0047233800000</v>
          </cell>
          <cell r="D329" t="str">
            <v>107081</v>
          </cell>
          <cell r="E329" t="str">
            <v>Rivelin Primary School</v>
          </cell>
          <cell r="F329">
            <v>7800</v>
          </cell>
          <cell r="G329">
            <v>5040</v>
          </cell>
          <cell r="H329">
            <v>6600</v>
          </cell>
          <cell r="I329">
            <v>19440</v>
          </cell>
          <cell r="K329">
            <v>858</v>
          </cell>
          <cell r="L329">
            <v>1134</v>
          </cell>
          <cell r="M329">
            <v>726</v>
          </cell>
          <cell r="N329">
            <v>2718</v>
          </cell>
          <cell r="P329">
            <v>8658</v>
          </cell>
          <cell r="Q329">
            <v>6174</v>
          </cell>
          <cell r="R329">
            <v>7326</v>
          </cell>
          <cell r="S329">
            <v>22158</v>
          </cell>
          <cell r="U329">
            <v>0.25</v>
          </cell>
          <cell r="V329">
            <v>0.375</v>
          </cell>
          <cell r="W329">
            <v>0.26470588235294118</v>
          </cell>
          <cell r="Y329">
            <v>93063.6</v>
          </cell>
          <cell r="Z329">
            <v>0.13</v>
          </cell>
          <cell r="AA329">
            <v>2824.35</v>
          </cell>
          <cell r="AB329">
            <v>4.33</v>
          </cell>
          <cell r="AC329">
            <v>95944.14</v>
          </cell>
          <cell r="AD329">
            <v>1170</v>
          </cell>
          <cell r="AE329">
            <v>420</v>
          </cell>
          <cell r="AF329">
            <v>1065</v>
          </cell>
          <cell r="AG329">
            <v>2655</v>
          </cell>
          <cell r="AH329">
            <v>1407.15</v>
          </cell>
          <cell r="AI329">
            <v>97351.29</v>
          </cell>
          <cell r="AM329">
            <v>97351.29</v>
          </cell>
        </row>
        <row r="330">
          <cell r="B330" t="str">
            <v>00072306</v>
          </cell>
          <cell r="C330" t="str">
            <v>0047230600000</v>
          </cell>
          <cell r="D330" t="str">
            <v>107057</v>
          </cell>
          <cell r="E330" t="str">
            <v>Royd Nursery Infant School</v>
          </cell>
          <cell r="F330">
            <v>7305</v>
          </cell>
          <cell r="G330">
            <v>5292</v>
          </cell>
          <cell r="H330">
            <v>6181</v>
          </cell>
          <cell r="I330">
            <v>18778</v>
          </cell>
          <cell r="K330">
            <v>2145</v>
          </cell>
          <cell r="L330">
            <v>462</v>
          </cell>
          <cell r="M330">
            <v>1815</v>
          </cell>
          <cell r="N330">
            <v>4422</v>
          </cell>
          <cell r="P330">
            <v>9450</v>
          </cell>
          <cell r="Q330">
            <v>5754</v>
          </cell>
          <cell r="R330">
            <v>7996</v>
          </cell>
          <cell r="S330">
            <v>23200</v>
          </cell>
          <cell r="U330">
            <v>0.13157894736842105</v>
          </cell>
          <cell r="V330">
            <v>3.968253968253968E-2</v>
          </cell>
          <cell r="W330">
            <v>8.3650190114068435E-2</v>
          </cell>
          <cell r="Y330">
            <v>97440</v>
          </cell>
          <cell r="Z330">
            <v>0.04</v>
          </cell>
          <cell r="AA330">
            <v>941.87</v>
          </cell>
          <cell r="AB330">
            <v>4.24</v>
          </cell>
          <cell r="AC330">
            <v>98368</v>
          </cell>
          <cell r="AD330">
            <v>1260</v>
          </cell>
          <cell r="AE330">
            <v>360</v>
          </cell>
          <cell r="AF330">
            <v>975</v>
          </cell>
          <cell r="AG330">
            <v>2595</v>
          </cell>
          <cell r="AH330">
            <v>1375.3500000000001</v>
          </cell>
          <cell r="AI330">
            <v>99743.35</v>
          </cell>
          <cell r="AM330">
            <v>99743.35</v>
          </cell>
        </row>
        <row r="331">
          <cell r="B331" t="str">
            <v>00072369</v>
          </cell>
          <cell r="C331" t="str">
            <v>0047236900000</v>
          </cell>
          <cell r="D331" t="str">
            <v>134302</v>
          </cell>
          <cell r="E331" t="str">
            <v>Sharrow Primary School</v>
          </cell>
          <cell r="F331">
            <v>18536</v>
          </cell>
          <cell r="G331">
            <v>16464</v>
          </cell>
          <cell r="H331">
            <v>15684</v>
          </cell>
          <cell r="I331">
            <v>50684</v>
          </cell>
          <cell r="K331">
            <v>1930</v>
          </cell>
          <cell r="L331">
            <v>1061</v>
          </cell>
          <cell r="M331">
            <v>1633</v>
          </cell>
          <cell r="N331">
            <v>4624</v>
          </cell>
          <cell r="P331">
            <v>20466</v>
          </cell>
          <cell r="Q331">
            <v>17525</v>
          </cell>
          <cell r="R331">
            <v>17317</v>
          </cell>
          <cell r="S331">
            <v>55308</v>
          </cell>
          <cell r="U331">
            <v>0.56122448979591832</v>
          </cell>
          <cell r="V331">
            <v>0.57987123420796893</v>
          </cell>
          <cell r="W331">
            <v>0.56273344376238266</v>
          </cell>
          <cell r="Y331">
            <v>232293.6</v>
          </cell>
          <cell r="Z331">
            <v>0.25</v>
          </cell>
          <cell r="AA331">
            <v>13812.97</v>
          </cell>
          <cell r="AB331">
            <v>4.45</v>
          </cell>
          <cell r="AC331">
            <v>246120.6</v>
          </cell>
          <cell r="AD331">
            <v>6859</v>
          </cell>
          <cell r="AE331">
            <v>4427</v>
          </cell>
          <cell r="AF331">
            <v>5363</v>
          </cell>
          <cell r="AG331">
            <v>16649</v>
          </cell>
          <cell r="AH331">
            <v>8823.9700000000012</v>
          </cell>
          <cell r="AI331">
            <v>254944.57</v>
          </cell>
          <cell r="AM331">
            <v>254944.57</v>
          </cell>
        </row>
        <row r="332">
          <cell r="B332" t="str">
            <v>00072349</v>
          </cell>
          <cell r="C332" t="str">
            <v>0047234900000</v>
          </cell>
          <cell r="D332" t="str">
            <v>107092</v>
          </cell>
          <cell r="E332" t="str">
            <v>Shooter's Grove Primary School</v>
          </cell>
          <cell r="F332">
            <v>10673</v>
          </cell>
          <cell r="G332">
            <v>6811</v>
          </cell>
          <cell r="H332">
            <v>9031</v>
          </cell>
          <cell r="I332">
            <v>26515</v>
          </cell>
          <cell r="K332">
            <v>5616</v>
          </cell>
          <cell r="L332">
            <v>3038</v>
          </cell>
          <cell r="M332">
            <v>4752</v>
          </cell>
          <cell r="N332">
            <v>13406</v>
          </cell>
          <cell r="P332">
            <v>16289</v>
          </cell>
          <cell r="Q332">
            <v>9849</v>
          </cell>
          <cell r="R332">
            <v>13783</v>
          </cell>
          <cell r="S332">
            <v>39921</v>
          </cell>
          <cell r="U332">
            <v>0.31578947368421051</v>
          </cell>
          <cell r="V332">
            <v>0.17985611510791366</v>
          </cell>
          <cell r="W332">
            <v>0.29919915977418932</v>
          </cell>
          <cell r="Y332">
            <v>167668.20000000001</v>
          </cell>
          <cell r="Z332">
            <v>0.12</v>
          </cell>
          <cell r="AA332">
            <v>4857.2299999999996</v>
          </cell>
          <cell r="AB332">
            <v>4.32</v>
          </cell>
          <cell r="AC332">
            <v>172458.72</v>
          </cell>
          <cell r="AD332">
            <v>2685</v>
          </cell>
          <cell r="AE332">
            <v>1050</v>
          </cell>
          <cell r="AF332">
            <v>1649</v>
          </cell>
          <cell r="AG332">
            <v>5384</v>
          </cell>
          <cell r="AH332">
            <v>2853.52</v>
          </cell>
          <cell r="AI332">
            <v>175312.24</v>
          </cell>
          <cell r="AM332">
            <v>175312.24</v>
          </cell>
        </row>
        <row r="333">
          <cell r="B333" t="str">
            <v>00072360</v>
          </cell>
          <cell r="C333" t="str">
            <v>0047236000000</v>
          </cell>
          <cell r="D333" t="str">
            <v>107102</v>
          </cell>
          <cell r="E333" t="str">
            <v>Shortbrook Primary (Ladybirds)</v>
          </cell>
          <cell r="F333">
            <v>2700</v>
          </cell>
          <cell r="G333">
            <v>2280</v>
          </cell>
          <cell r="H333">
            <v>2285</v>
          </cell>
          <cell r="I333">
            <v>7265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P333">
            <v>2700</v>
          </cell>
          <cell r="Q333">
            <v>2280</v>
          </cell>
          <cell r="R333">
            <v>2285</v>
          </cell>
          <cell r="S333">
            <v>7265</v>
          </cell>
          <cell r="U333">
            <v>0.7857142857142857</v>
          </cell>
          <cell r="V333">
            <v>0.73684210526315785</v>
          </cell>
          <cell r="W333">
            <v>0.875</v>
          </cell>
          <cell r="Y333">
            <v>30513</v>
          </cell>
          <cell r="Z333">
            <v>0.35</v>
          </cell>
          <cell r="AA333">
            <v>2552.35</v>
          </cell>
          <cell r="AB333">
            <v>4.55</v>
          </cell>
          <cell r="AC333">
            <v>33055.75</v>
          </cell>
          <cell r="AD333">
            <v>1755</v>
          </cell>
          <cell r="AE333">
            <v>1440</v>
          </cell>
          <cell r="AF333">
            <v>990</v>
          </cell>
          <cell r="AG333">
            <v>4185</v>
          </cell>
          <cell r="AH333">
            <v>2218.0500000000002</v>
          </cell>
          <cell r="AI333">
            <v>35273.800000000003</v>
          </cell>
          <cell r="AM333">
            <v>35273.800000000003</v>
          </cell>
        </row>
        <row r="334">
          <cell r="B334" t="str">
            <v>00072329</v>
          </cell>
          <cell r="C334" t="str">
            <v>0047232900000</v>
          </cell>
          <cell r="D334" t="str">
            <v>107073</v>
          </cell>
          <cell r="E334" t="str">
            <v>Springfield Primary School</v>
          </cell>
          <cell r="F334">
            <v>7515</v>
          </cell>
          <cell r="G334">
            <v>5736</v>
          </cell>
          <cell r="H334">
            <v>6359</v>
          </cell>
          <cell r="I334">
            <v>19610</v>
          </cell>
          <cell r="K334">
            <v>195</v>
          </cell>
          <cell r="L334">
            <v>0</v>
          </cell>
          <cell r="M334">
            <v>165</v>
          </cell>
          <cell r="N334">
            <v>360</v>
          </cell>
          <cell r="P334">
            <v>7710</v>
          </cell>
          <cell r="Q334">
            <v>5736</v>
          </cell>
          <cell r="R334">
            <v>6524</v>
          </cell>
          <cell r="S334">
            <v>19970</v>
          </cell>
          <cell r="U334">
            <v>0.58974358974358976</v>
          </cell>
          <cell r="V334">
            <v>0.70449790794979084</v>
          </cell>
          <cell r="W334">
            <v>0.58301988178398712</v>
          </cell>
          <cell r="Y334">
            <v>83874</v>
          </cell>
          <cell r="Z334">
            <v>0.27</v>
          </cell>
          <cell r="AA334">
            <v>5452.28</v>
          </cell>
          <cell r="AB334">
            <v>4.4700000000000006</v>
          </cell>
          <cell r="AC334">
            <v>89265.900000000009</v>
          </cell>
          <cell r="AD334">
            <v>975</v>
          </cell>
          <cell r="AE334">
            <v>1425</v>
          </cell>
          <cell r="AF334">
            <v>825</v>
          </cell>
          <cell r="AG334">
            <v>3225</v>
          </cell>
          <cell r="AH334">
            <v>1709.25</v>
          </cell>
          <cell r="AI334">
            <v>90975.150000000009</v>
          </cell>
          <cell r="AM334">
            <v>90975.150000000009</v>
          </cell>
        </row>
        <row r="335">
          <cell r="B335" t="str">
            <v>00075208</v>
          </cell>
          <cell r="C335" t="str">
            <v>0047520800000</v>
          </cell>
          <cell r="D335" t="str">
            <v>107158</v>
          </cell>
          <cell r="E335" t="str">
            <v>St Theresa's Catholic Primary School</v>
          </cell>
          <cell r="F335">
            <v>5340</v>
          </cell>
          <cell r="G335">
            <v>4620</v>
          </cell>
          <cell r="H335">
            <v>4518</v>
          </cell>
          <cell r="I335">
            <v>14478</v>
          </cell>
          <cell r="K335">
            <v>2535</v>
          </cell>
          <cell r="L335">
            <v>1680</v>
          </cell>
          <cell r="M335">
            <v>2145</v>
          </cell>
          <cell r="N335">
            <v>6360</v>
          </cell>
          <cell r="P335">
            <v>7875</v>
          </cell>
          <cell r="Q335">
            <v>6300</v>
          </cell>
          <cell r="R335">
            <v>6663</v>
          </cell>
          <cell r="S335">
            <v>20838</v>
          </cell>
          <cell r="U335">
            <v>0.88888888888888884</v>
          </cell>
          <cell r="V335">
            <v>0.90909090909090906</v>
          </cell>
          <cell r="W335">
            <v>0.95454545454545459</v>
          </cell>
          <cell r="Y335">
            <v>87519.6</v>
          </cell>
          <cell r="Z335">
            <v>0.4</v>
          </cell>
          <cell r="AA335">
            <v>8398.4599999999991</v>
          </cell>
          <cell r="AB335">
            <v>4.6000000000000005</v>
          </cell>
          <cell r="AC335">
            <v>95854.800000000017</v>
          </cell>
          <cell r="AD335">
            <v>1170</v>
          </cell>
          <cell r="AE335">
            <v>1050</v>
          </cell>
          <cell r="AF335">
            <v>660</v>
          </cell>
          <cell r="AG335">
            <v>2880</v>
          </cell>
          <cell r="AH335">
            <v>1526.4</v>
          </cell>
          <cell r="AI335">
            <v>97381.200000000012</v>
          </cell>
          <cell r="AM335">
            <v>97381.200000000012</v>
          </cell>
        </row>
        <row r="336">
          <cell r="B336" t="str">
            <v>00072302</v>
          </cell>
          <cell r="C336" t="str">
            <v>0047230200000</v>
          </cell>
          <cell r="D336" t="str">
            <v>107054</v>
          </cell>
          <cell r="E336" t="str">
            <v>Stocksbridge Nursery Infant School</v>
          </cell>
          <cell r="F336">
            <v>10920</v>
          </cell>
          <cell r="G336">
            <v>10140</v>
          </cell>
          <cell r="H336">
            <v>9240</v>
          </cell>
          <cell r="I336">
            <v>30300</v>
          </cell>
          <cell r="K336">
            <v>3510</v>
          </cell>
          <cell r="L336">
            <v>3912</v>
          </cell>
          <cell r="M336">
            <v>2970</v>
          </cell>
          <cell r="N336">
            <v>10392</v>
          </cell>
          <cell r="P336">
            <v>14430</v>
          </cell>
          <cell r="Q336">
            <v>14052</v>
          </cell>
          <cell r="R336">
            <v>12210</v>
          </cell>
          <cell r="S336">
            <v>40692</v>
          </cell>
          <cell r="U336">
            <v>0.39285714285714285</v>
          </cell>
          <cell r="V336">
            <v>0.23668639053254437</v>
          </cell>
          <cell r="W336">
            <v>0.32482446354747685</v>
          </cell>
          <cell r="Y336">
            <v>170906.4</v>
          </cell>
          <cell r="Z336">
            <v>0.14000000000000001</v>
          </cell>
          <cell r="AA336">
            <v>5702.82</v>
          </cell>
          <cell r="AB336">
            <v>4.34</v>
          </cell>
          <cell r="AC336">
            <v>176603.28</v>
          </cell>
          <cell r="AD336">
            <v>1755</v>
          </cell>
          <cell r="AE336">
            <v>1890</v>
          </cell>
          <cell r="AF336">
            <v>915</v>
          </cell>
          <cell r="AG336">
            <v>4560</v>
          </cell>
          <cell r="AH336">
            <v>2416.8000000000002</v>
          </cell>
          <cell r="AI336">
            <v>179020.08</v>
          </cell>
          <cell r="AM336">
            <v>179020.08</v>
          </cell>
        </row>
        <row r="337">
          <cell r="B337" t="str">
            <v>00072350</v>
          </cell>
          <cell r="C337" t="str">
            <v>0047235000000</v>
          </cell>
          <cell r="D337" t="str">
            <v>107093</v>
          </cell>
          <cell r="E337" t="str">
            <v>Stradbroke Primary School</v>
          </cell>
          <cell r="F337">
            <v>12540</v>
          </cell>
          <cell r="G337">
            <v>9870</v>
          </cell>
          <cell r="H337">
            <v>10611</v>
          </cell>
          <cell r="I337">
            <v>33021</v>
          </cell>
          <cell r="K337">
            <v>1053</v>
          </cell>
          <cell r="L337">
            <v>1092</v>
          </cell>
          <cell r="M337">
            <v>891</v>
          </cell>
          <cell r="N337">
            <v>3036</v>
          </cell>
          <cell r="P337">
            <v>13593</v>
          </cell>
          <cell r="Q337">
            <v>10962</v>
          </cell>
          <cell r="R337">
            <v>11502</v>
          </cell>
          <cell r="S337">
            <v>36057</v>
          </cell>
          <cell r="U337">
            <v>0.87692307692307692</v>
          </cell>
          <cell r="V337">
            <v>0.85106382978723405</v>
          </cell>
          <cell r="W337">
            <v>0.86792452830188682</v>
          </cell>
          <cell r="Y337">
            <v>151439.4</v>
          </cell>
          <cell r="Z337">
            <v>0.38</v>
          </cell>
          <cell r="AA337">
            <v>13742.19</v>
          </cell>
          <cell r="AB337">
            <v>4.58</v>
          </cell>
          <cell r="AC337">
            <v>165141.06</v>
          </cell>
          <cell r="AD337">
            <v>6240</v>
          </cell>
          <cell r="AE337">
            <v>4410</v>
          </cell>
          <cell r="AF337">
            <v>3960</v>
          </cell>
          <cell r="AG337">
            <v>14610</v>
          </cell>
          <cell r="AH337">
            <v>7743.3</v>
          </cell>
          <cell r="AI337">
            <v>172884.36</v>
          </cell>
          <cell r="AM337">
            <v>172884.36</v>
          </cell>
        </row>
        <row r="338">
          <cell r="B338" t="str">
            <v>00072351</v>
          </cell>
          <cell r="C338" t="str">
            <v>0047235100000</v>
          </cell>
          <cell r="D338" t="str">
            <v>107094</v>
          </cell>
          <cell r="E338" t="str">
            <v>Walkley Primary School</v>
          </cell>
          <cell r="F338">
            <v>8672</v>
          </cell>
          <cell r="G338">
            <v>5548</v>
          </cell>
          <cell r="H338">
            <v>7338</v>
          </cell>
          <cell r="I338">
            <v>21558</v>
          </cell>
          <cell r="K338">
            <v>0</v>
          </cell>
          <cell r="L338">
            <v>143</v>
          </cell>
          <cell r="M338">
            <v>112</v>
          </cell>
          <cell r="N338">
            <v>255</v>
          </cell>
          <cell r="P338">
            <v>8672</v>
          </cell>
          <cell r="Q338">
            <v>5691</v>
          </cell>
          <cell r="R338">
            <v>7450</v>
          </cell>
          <cell r="S338">
            <v>21813</v>
          </cell>
          <cell r="U338">
            <v>0.46938775510204084</v>
          </cell>
          <cell r="V338">
            <v>0.39116719242902209</v>
          </cell>
          <cell r="W338">
            <v>0.57638400243424681</v>
          </cell>
          <cell r="Y338">
            <v>91614.6</v>
          </cell>
          <cell r="Z338">
            <v>0.21</v>
          </cell>
          <cell r="AA338">
            <v>4659.92</v>
          </cell>
          <cell r="AB338">
            <v>4.41</v>
          </cell>
          <cell r="AC338">
            <v>96195.33</v>
          </cell>
          <cell r="AD338">
            <v>2857</v>
          </cell>
          <cell r="AE338">
            <v>805</v>
          </cell>
          <cell r="AF338">
            <v>1920.3</v>
          </cell>
          <cell r="AG338">
            <v>5582.3</v>
          </cell>
          <cell r="AH338">
            <v>2958.6190000000001</v>
          </cell>
          <cell r="AI338">
            <v>99153.949000000008</v>
          </cell>
          <cell r="AM338">
            <v>99153.949000000008</v>
          </cell>
        </row>
        <row r="339">
          <cell r="B339" t="str">
            <v>00073432</v>
          </cell>
          <cell r="C339" t="str">
            <v>0047343200000</v>
          </cell>
          <cell r="D339" t="str">
            <v>131082</v>
          </cell>
          <cell r="E339" t="str">
            <v>Watercliffe Meadow Primary</v>
          </cell>
          <cell r="F339">
            <v>16380</v>
          </cell>
          <cell r="G339">
            <v>11565</v>
          </cell>
          <cell r="H339">
            <v>13860</v>
          </cell>
          <cell r="I339">
            <v>41805</v>
          </cell>
          <cell r="K339">
            <v>3705</v>
          </cell>
          <cell r="L339">
            <v>3360</v>
          </cell>
          <cell r="M339">
            <v>3135</v>
          </cell>
          <cell r="N339">
            <v>10200</v>
          </cell>
          <cell r="P339">
            <v>20085</v>
          </cell>
          <cell r="Q339">
            <v>14925</v>
          </cell>
          <cell r="R339">
            <v>16995</v>
          </cell>
          <cell r="S339">
            <v>52005</v>
          </cell>
          <cell r="U339">
            <v>0.87058823529411766</v>
          </cell>
          <cell r="V339">
            <v>0.92736705577172507</v>
          </cell>
          <cell r="W339">
            <v>0.8683544303797468</v>
          </cell>
          <cell r="Y339">
            <v>218421</v>
          </cell>
          <cell r="Z339">
            <v>0.39</v>
          </cell>
          <cell r="AA339">
            <v>20277.14</v>
          </cell>
          <cell r="AB339">
            <v>4.59</v>
          </cell>
          <cell r="AC339">
            <v>238702.94999999998</v>
          </cell>
          <cell r="AD339">
            <v>6885</v>
          </cell>
          <cell r="AE339">
            <v>5025</v>
          </cell>
          <cell r="AF339">
            <v>5085</v>
          </cell>
          <cell r="AG339">
            <v>16995</v>
          </cell>
          <cell r="AH339">
            <v>9007.35</v>
          </cell>
          <cell r="AI339">
            <v>247710.3</v>
          </cell>
          <cell r="AM339">
            <v>247710.3</v>
          </cell>
        </row>
        <row r="340">
          <cell r="B340" t="str">
            <v>00072319</v>
          </cell>
          <cell r="C340" t="str">
            <v>0047231900000</v>
          </cell>
          <cell r="D340" t="str">
            <v>107064</v>
          </cell>
          <cell r="E340" t="str">
            <v>Waterthorpe Nursery Infant School</v>
          </cell>
          <cell r="F340">
            <v>10680</v>
          </cell>
          <cell r="G340">
            <v>8985</v>
          </cell>
          <cell r="H340">
            <v>9037</v>
          </cell>
          <cell r="I340">
            <v>28702</v>
          </cell>
          <cell r="K340">
            <v>2860</v>
          </cell>
          <cell r="L340">
            <v>3744</v>
          </cell>
          <cell r="M340">
            <v>2420</v>
          </cell>
          <cell r="N340">
            <v>9024</v>
          </cell>
          <cell r="P340">
            <v>13540</v>
          </cell>
          <cell r="Q340">
            <v>12729</v>
          </cell>
          <cell r="R340">
            <v>11457</v>
          </cell>
          <cell r="S340">
            <v>37726</v>
          </cell>
          <cell r="U340">
            <v>0.4107142857142857</v>
          </cell>
          <cell r="V340">
            <v>0.19866444073455761</v>
          </cell>
          <cell r="W340">
            <v>0.4453125</v>
          </cell>
          <cell r="Y340">
            <v>158449.20000000001</v>
          </cell>
          <cell r="Z340">
            <v>0.15</v>
          </cell>
          <cell r="AA340">
            <v>5804.4</v>
          </cell>
          <cell r="AB340">
            <v>4.3500000000000005</v>
          </cell>
          <cell r="AC340">
            <v>164108.1</v>
          </cell>
          <cell r="AD340">
            <v>4095</v>
          </cell>
          <cell r="AE340">
            <v>2715</v>
          </cell>
          <cell r="AF340">
            <v>2940</v>
          </cell>
          <cell r="AG340">
            <v>9750</v>
          </cell>
          <cell r="AH340">
            <v>5167.5</v>
          </cell>
          <cell r="AI340">
            <v>169275.6</v>
          </cell>
          <cell r="AM340">
            <v>169275.6</v>
          </cell>
        </row>
        <row r="341">
          <cell r="B341" t="str">
            <v>00072352</v>
          </cell>
          <cell r="C341" t="str">
            <v>0047235200000</v>
          </cell>
          <cell r="D341" t="str">
            <v>107095</v>
          </cell>
          <cell r="E341" t="str">
            <v>Westways Primary School</v>
          </cell>
          <cell r="F341">
            <v>7534</v>
          </cell>
          <cell r="G341">
            <v>4272</v>
          </cell>
          <cell r="H341">
            <v>6375</v>
          </cell>
          <cell r="I341">
            <v>18181</v>
          </cell>
          <cell r="K341">
            <v>156</v>
          </cell>
          <cell r="L341">
            <v>1037</v>
          </cell>
          <cell r="M341">
            <v>132</v>
          </cell>
          <cell r="N341">
            <v>1325</v>
          </cell>
          <cell r="P341">
            <v>7690</v>
          </cell>
          <cell r="Q341">
            <v>5309</v>
          </cell>
          <cell r="R341">
            <v>6507</v>
          </cell>
          <cell r="S341">
            <v>19506</v>
          </cell>
          <cell r="U341">
            <v>0.1875</v>
          </cell>
          <cell r="V341">
            <v>0.23595505617977527</v>
          </cell>
          <cell r="W341">
            <v>0.23661567877629064</v>
          </cell>
          <cell r="Y341">
            <v>81925.2</v>
          </cell>
          <cell r="Z341">
            <v>0.1</v>
          </cell>
          <cell r="AA341">
            <v>1863.06</v>
          </cell>
          <cell r="AB341">
            <v>4.3</v>
          </cell>
          <cell r="AC341">
            <v>83875.8</v>
          </cell>
          <cell r="AD341">
            <v>1378</v>
          </cell>
          <cell r="AE341">
            <v>1020</v>
          </cell>
          <cell r="AF341">
            <v>1320</v>
          </cell>
          <cell r="AG341">
            <v>3718</v>
          </cell>
          <cell r="AH341">
            <v>1970.5400000000002</v>
          </cell>
          <cell r="AI341">
            <v>85846.34</v>
          </cell>
          <cell r="AM341">
            <v>85846.34</v>
          </cell>
        </row>
        <row r="342">
          <cell r="B342" t="str">
            <v>00072040</v>
          </cell>
          <cell r="C342" t="str">
            <v>0047204000000</v>
          </cell>
          <cell r="D342" t="str">
            <v>106992</v>
          </cell>
          <cell r="E342" t="str">
            <v>Whiteways Primary School</v>
          </cell>
          <cell r="F342">
            <v>9090</v>
          </cell>
          <cell r="G342">
            <v>7050</v>
          </cell>
          <cell r="H342">
            <v>7692</v>
          </cell>
          <cell r="I342">
            <v>23832</v>
          </cell>
          <cell r="K342">
            <v>195</v>
          </cell>
          <cell r="L342">
            <v>0</v>
          </cell>
          <cell r="M342">
            <v>165</v>
          </cell>
          <cell r="N342">
            <v>360</v>
          </cell>
          <cell r="P342">
            <v>9285</v>
          </cell>
          <cell r="Q342">
            <v>7050</v>
          </cell>
          <cell r="R342">
            <v>7857</v>
          </cell>
          <cell r="S342">
            <v>24192</v>
          </cell>
          <cell r="U342">
            <v>0.93617021276595747</v>
          </cell>
          <cell r="V342">
            <v>0.91063829787234041</v>
          </cell>
          <cell r="W342">
            <v>0.92986425339366519</v>
          </cell>
          <cell r="Y342">
            <v>101606.39999999999</v>
          </cell>
          <cell r="Z342">
            <v>0.41</v>
          </cell>
          <cell r="AA342">
            <v>9864.0400000000009</v>
          </cell>
          <cell r="AB342">
            <v>4.6100000000000003</v>
          </cell>
          <cell r="AC342">
            <v>111525.12000000001</v>
          </cell>
          <cell r="AD342">
            <v>2730</v>
          </cell>
          <cell r="AE342">
            <v>2865</v>
          </cell>
          <cell r="AF342">
            <v>1785</v>
          </cell>
          <cell r="AG342">
            <v>7380</v>
          </cell>
          <cell r="AH342">
            <v>3911.4</v>
          </cell>
          <cell r="AI342">
            <v>115436.52</v>
          </cell>
          <cell r="AM342">
            <v>115436.52</v>
          </cell>
        </row>
        <row r="343">
          <cell r="B343" t="str">
            <v>00072139</v>
          </cell>
          <cell r="C343" t="str">
            <v>0047213900000</v>
          </cell>
          <cell r="D343" t="str">
            <v>107023</v>
          </cell>
          <cell r="E343" t="str">
            <v>Woodhouse West Primary School</v>
          </cell>
          <cell r="F343">
            <v>7540</v>
          </cell>
          <cell r="G343">
            <v>3360</v>
          </cell>
          <cell r="H343">
            <v>6380</v>
          </cell>
          <cell r="I343">
            <v>17280</v>
          </cell>
          <cell r="K343">
            <v>923</v>
          </cell>
          <cell r="L343">
            <v>847</v>
          </cell>
          <cell r="M343">
            <v>781</v>
          </cell>
          <cell r="N343">
            <v>2551</v>
          </cell>
          <cell r="P343">
            <v>8463</v>
          </cell>
          <cell r="Q343">
            <v>4207</v>
          </cell>
          <cell r="R343">
            <v>7161</v>
          </cell>
          <cell r="S343">
            <v>19831</v>
          </cell>
          <cell r="U343">
            <v>0.82051282051282048</v>
          </cell>
          <cell r="V343">
            <v>0.8125</v>
          </cell>
          <cell r="W343">
            <v>0.82871972318339104</v>
          </cell>
          <cell r="Y343">
            <v>83290.2</v>
          </cell>
          <cell r="Z343">
            <v>0.36</v>
          </cell>
          <cell r="AA343">
            <v>7170.53</v>
          </cell>
          <cell r="AB343">
            <v>4.5600000000000005</v>
          </cell>
          <cell r="AC343">
            <v>90429.360000000015</v>
          </cell>
          <cell r="AD343">
            <v>3315</v>
          </cell>
          <cell r="AE343">
            <v>1260</v>
          </cell>
          <cell r="AF343">
            <v>2565</v>
          </cell>
          <cell r="AG343">
            <v>7140</v>
          </cell>
          <cell r="AH343">
            <v>3784.2000000000003</v>
          </cell>
          <cell r="AI343">
            <v>94213.560000000012</v>
          </cell>
          <cell r="AM343">
            <v>94213.560000000012</v>
          </cell>
        </row>
        <row r="344">
          <cell r="B344" t="str">
            <v>00072327</v>
          </cell>
          <cell r="C344" t="str">
            <v>0047232700000</v>
          </cell>
          <cell r="D344" t="str">
            <v>107071</v>
          </cell>
          <cell r="E344" t="str">
            <v>Woodthorpe Community Primary School</v>
          </cell>
          <cell r="F344">
            <v>6231</v>
          </cell>
          <cell r="G344">
            <v>5286</v>
          </cell>
          <cell r="H344">
            <v>5272</v>
          </cell>
          <cell r="I344">
            <v>16789</v>
          </cell>
          <cell r="K344">
            <v>810</v>
          </cell>
          <cell r="L344">
            <v>0</v>
          </cell>
          <cell r="M344">
            <v>685</v>
          </cell>
          <cell r="N344">
            <v>1495</v>
          </cell>
          <cell r="P344">
            <v>7041</v>
          </cell>
          <cell r="Q344">
            <v>5286</v>
          </cell>
          <cell r="R344">
            <v>5957</v>
          </cell>
          <cell r="S344">
            <v>18284</v>
          </cell>
          <cell r="U344">
            <v>0.97058823529411764</v>
          </cell>
          <cell r="V344">
            <v>1</v>
          </cell>
          <cell r="W344">
            <v>0.95053956834532372</v>
          </cell>
          <cell r="Y344">
            <v>76792.800000000003</v>
          </cell>
          <cell r="Z344">
            <v>0.43</v>
          </cell>
          <cell r="AA344">
            <v>7824.2</v>
          </cell>
          <cell r="AB344">
            <v>4.63</v>
          </cell>
          <cell r="AC344">
            <v>84654.92</v>
          </cell>
          <cell r="AD344">
            <v>2835</v>
          </cell>
          <cell r="AE344">
            <v>2640</v>
          </cell>
          <cell r="AF344">
            <v>1701</v>
          </cell>
          <cell r="AG344">
            <v>7176</v>
          </cell>
          <cell r="AH344">
            <v>3803.28</v>
          </cell>
          <cell r="AI344">
            <v>88458.2</v>
          </cell>
          <cell r="AM344">
            <v>88458.2</v>
          </cell>
        </row>
        <row r="345">
          <cell r="B345" t="str">
            <v>06204600</v>
          </cell>
          <cell r="D345" t="str">
            <v>143052</v>
          </cell>
          <cell r="E345" t="str">
            <v>Abbeyfield Primary Academy (formerley Firs Hill)</v>
          </cell>
          <cell r="F345">
            <v>9270</v>
          </cell>
          <cell r="G345">
            <v>5940</v>
          </cell>
          <cell r="H345">
            <v>7844</v>
          </cell>
          <cell r="I345">
            <v>23054</v>
          </cell>
          <cell r="K345">
            <v>195</v>
          </cell>
          <cell r="L345">
            <v>252</v>
          </cell>
          <cell r="M345">
            <v>165</v>
          </cell>
          <cell r="N345">
            <v>612</v>
          </cell>
          <cell r="P345">
            <v>9465</v>
          </cell>
          <cell r="Q345">
            <v>6192</v>
          </cell>
          <cell r="R345">
            <v>8009</v>
          </cell>
          <cell r="S345">
            <v>23666</v>
          </cell>
          <cell r="U345">
            <v>0.59183673469387754</v>
          </cell>
          <cell r="V345">
            <v>0.55555555555555558</v>
          </cell>
          <cell r="W345">
            <v>0.5427927927927928</v>
          </cell>
          <cell r="Y345">
            <v>99397.2</v>
          </cell>
          <cell r="Z345">
            <v>0.25</v>
          </cell>
          <cell r="AA345">
            <v>5891.14</v>
          </cell>
          <cell r="AB345">
            <v>4.45</v>
          </cell>
          <cell r="AC345">
            <v>105313.7</v>
          </cell>
          <cell r="AD345">
            <v>3615</v>
          </cell>
          <cell r="AE345">
            <v>1455</v>
          </cell>
          <cell r="AF345">
            <v>2295</v>
          </cell>
          <cell r="AG345">
            <v>7365</v>
          </cell>
          <cell r="AH345">
            <v>3903.4500000000003</v>
          </cell>
          <cell r="AI345">
            <v>109217.15</v>
          </cell>
          <cell r="AM345">
            <v>109217.15</v>
          </cell>
        </row>
        <row r="346">
          <cell r="B346" t="str">
            <v>06204800</v>
          </cell>
          <cell r="D346" t="str">
            <v>143546</v>
          </cell>
          <cell r="E346" t="str">
            <v>Acres Hill Primary Academy</v>
          </cell>
          <cell r="F346">
            <v>4095</v>
          </cell>
          <cell r="G346">
            <v>2850</v>
          </cell>
          <cell r="H346">
            <v>3465</v>
          </cell>
          <cell r="I346">
            <v>10410</v>
          </cell>
          <cell r="K346">
            <v>390</v>
          </cell>
          <cell r="L346">
            <v>0</v>
          </cell>
          <cell r="M346">
            <v>330</v>
          </cell>
          <cell r="N346">
            <v>720</v>
          </cell>
          <cell r="P346">
            <v>4485</v>
          </cell>
          <cell r="Q346">
            <v>2850</v>
          </cell>
          <cell r="R346">
            <v>3795</v>
          </cell>
          <cell r="S346">
            <v>11130</v>
          </cell>
          <cell r="U346">
            <v>1</v>
          </cell>
          <cell r="V346">
            <v>1</v>
          </cell>
          <cell r="W346">
            <v>1</v>
          </cell>
          <cell r="Y346">
            <v>46746</v>
          </cell>
          <cell r="Z346">
            <v>0.44</v>
          </cell>
          <cell r="AA346">
            <v>4897.2</v>
          </cell>
          <cell r="AB346">
            <v>4.6400000000000006</v>
          </cell>
          <cell r="AC346">
            <v>51643.200000000004</v>
          </cell>
          <cell r="AD346">
            <v>1560</v>
          </cell>
          <cell r="AE346">
            <v>1260</v>
          </cell>
          <cell r="AF346">
            <v>1470</v>
          </cell>
          <cell r="AG346">
            <v>4290</v>
          </cell>
          <cell r="AH346">
            <v>2273.7000000000003</v>
          </cell>
          <cell r="AI346">
            <v>53916.9</v>
          </cell>
          <cell r="AM346">
            <v>53916.9</v>
          </cell>
        </row>
        <row r="347">
          <cell r="B347" t="str">
            <v>06401400</v>
          </cell>
          <cell r="D347">
            <v>145864</v>
          </cell>
          <cell r="E347" t="str">
            <v>Astrea Academy Sheffield</v>
          </cell>
          <cell r="F347">
            <v>4575</v>
          </cell>
          <cell r="G347">
            <v>4455</v>
          </cell>
          <cell r="H347">
            <v>3871</v>
          </cell>
          <cell r="I347">
            <v>12901</v>
          </cell>
          <cell r="K347">
            <v>180</v>
          </cell>
          <cell r="L347">
            <v>630</v>
          </cell>
          <cell r="M347">
            <v>152</v>
          </cell>
          <cell r="N347">
            <v>962</v>
          </cell>
          <cell r="P347">
            <v>4755</v>
          </cell>
          <cell r="Q347">
            <v>5085</v>
          </cell>
          <cell r="R347">
            <v>4023</v>
          </cell>
          <cell r="S347">
            <v>13863</v>
          </cell>
          <cell r="U347">
            <v>0.96153846153846156</v>
          </cell>
          <cell r="V347">
            <v>0.89562289562289565</v>
          </cell>
          <cell r="W347">
            <v>0.92465753424657537</v>
          </cell>
          <cell r="Y347">
            <v>58224.6</v>
          </cell>
          <cell r="Z347">
            <v>0.41</v>
          </cell>
          <cell r="AA347">
            <v>5652.35</v>
          </cell>
          <cell r="AB347">
            <v>4.6100000000000003</v>
          </cell>
          <cell r="AC347">
            <v>63908.430000000008</v>
          </cell>
          <cell r="AD347">
            <v>1080</v>
          </cell>
          <cell r="AE347">
            <v>420</v>
          </cell>
          <cell r="AF347">
            <v>495</v>
          </cell>
          <cell r="AG347">
            <v>1995</v>
          </cell>
          <cell r="AH347">
            <v>1057.3500000000001</v>
          </cell>
          <cell r="AI347">
            <v>64965.780000000006</v>
          </cell>
          <cell r="AM347">
            <v>64965.780000000006</v>
          </cell>
        </row>
        <row r="348">
          <cell r="B348" t="str">
            <v>06227400</v>
          </cell>
          <cell r="D348" t="str">
            <v>142542</v>
          </cell>
          <cell r="E348" t="str">
            <v>Beck Primary Academy</v>
          </cell>
          <cell r="F348">
            <v>18284</v>
          </cell>
          <cell r="G348">
            <v>15367</v>
          </cell>
          <cell r="H348">
            <v>15471</v>
          </cell>
          <cell r="I348">
            <v>49122</v>
          </cell>
          <cell r="K348">
            <v>5265</v>
          </cell>
          <cell r="L348">
            <v>4385</v>
          </cell>
          <cell r="M348">
            <v>4455</v>
          </cell>
          <cell r="N348">
            <v>14105</v>
          </cell>
          <cell r="P348">
            <v>23549</v>
          </cell>
          <cell r="Q348">
            <v>19752</v>
          </cell>
          <cell r="R348">
            <v>19926</v>
          </cell>
          <cell r="S348">
            <v>63227</v>
          </cell>
          <cell r="U348">
            <v>0.97894736842105268</v>
          </cell>
          <cell r="V348">
            <v>1</v>
          </cell>
          <cell r="W348">
            <v>0.98864809081527349</v>
          </cell>
          <cell r="Y348">
            <v>265553.40000000002</v>
          </cell>
          <cell r="Z348">
            <v>0.43</v>
          </cell>
          <cell r="AA348">
            <v>27502.21</v>
          </cell>
          <cell r="AB348">
            <v>4.63</v>
          </cell>
          <cell r="AC348">
            <v>292741.01</v>
          </cell>
          <cell r="AD348">
            <v>9150</v>
          </cell>
          <cell r="AE348">
            <v>7134</v>
          </cell>
          <cell r="AF348">
            <v>7260</v>
          </cell>
          <cell r="AG348">
            <v>23544</v>
          </cell>
          <cell r="AH348">
            <v>12478.320000000002</v>
          </cell>
          <cell r="AI348">
            <v>305219.33</v>
          </cell>
          <cell r="AM348">
            <v>305219.33</v>
          </cell>
        </row>
        <row r="349">
          <cell r="B349" t="str">
            <v>06235300</v>
          </cell>
          <cell r="D349" t="str">
            <v>143964</v>
          </cell>
          <cell r="E349" t="str">
            <v>Birley Primary Academy</v>
          </cell>
          <cell r="F349">
            <v>14715</v>
          </cell>
          <cell r="G349">
            <v>10440</v>
          </cell>
          <cell r="H349">
            <v>12451</v>
          </cell>
          <cell r="I349">
            <v>37606</v>
          </cell>
          <cell r="K349">
            <v>2652</v>
          </cell>
          <cell r="L349">
            <v>2730</v>
          </cell>
          <cell r="M349">
            <v>2244</v>
          </cell>
          <cell r="N349">
            <v>7626</v>
          </cell>
          <cell r="P349">
            <v>17367</v>
          </cell>
          <cell r="Q349">
            <v>13170</v>
          </cell>
          <cell r="R349">
            <v>14695</v>
          </cell>
          <cell r="S349">
            <v>45232</v>
          </cell>
          <cell r="U349">
            <v>0.30379746835443039</v>
          </cell>
          <cell r="V349">
            <v>0.3471264367816092</v>
          </cell>
          <cell r="W349">
            <v>0.30855796911803191</v>
          </cell>
          <cell r="Y349">
            <v>189974.39999999999</v>
          </cell>
          <cell r="Z349">
            <v>0.14000000000000001</v>
          </cell>
          <cell r="AA349">
            <v>6328.06</v>
          </cell>
          <cell r="AB349">
            <v>4.34</v>
          </cell>
          <cell r="AC349">
            <v>196306.88</v>
          </cell>
          <cell r="AD349">
            <v>3180</v>
          </cell>
          <cell r="AE349">
            <v>3711</v>
          </cell>
          <cell r="AF349">
            <v>2595</v>
          </cell>
          <cell r="AG349">
            <v>9486</v>
          </cell>
          <cell r="AH349">
            <v>5027.58</v>
          </cell>
          <cell r="AI349">
            <v>201334.46</v>
          </cell>
          <cell r="AM349">
            <v>201334.46</v>
          </cell>
        </row>
        <row r="350">
          <cell r="B350" t="str">
            <v>06232300</v>
          </cell>
          <cell r="D350" t="str">
            <v>143965</v>
          </cell>
          <cell r="E350" t="str">
            <v>Birley Spa Primary Academy</v>
          </cell>
          <cell r="F350">
            <v>7335</v>
          </cell>
          <cell r="G350">
            <v>6368</v>
          </cell>
          <cell r="H350">
            <v>6207</v>
          </cell>
          <cell r="I350">
            <v>19910</v>
          </cell>
          <cell r="K350">
            <v>2520</v>
          </cell>
          <cell r="L350">
            <v>2040</v>
          </cell>
          <cell r="M350">
            <v>2132</v>
          </cell>
          <cell r="N350">
            <v>6692</v>
          </cell>
          <cell r="P350">
            <v>9855</v>
          </cell>
          <cell r="Q350">
            <v>8408</v>
          </cell>
          <cell r="R350">
            <v>8339</v>
          </cell>
          <cell r="S350">
            <v>26602</v>
          </cell>
          <cell r="U350">
            <v>0.76315789473684215</v>
          </cell>
          <cell r="V350">
            <v>0.68127208480565371</v>
          </cell>
          <cell r="W350">
            <v>0.71892152142513244</v>
          </cell>
          <cell r="Y350">
            <v>111728.4</v>
          </cell>
          <cell r="Z350">
            <v>0.32</v>
          </cell>
          <cell r="AA350">
            <v>8467.42</v>
          </cell>
          <cell r="AB350">
            <v>4.5200000000000005</v>
          </cell>
          <cell r="AC350">
            <v>120241.04000000001</v>
          </cell>
          <cell r="AD350">
            <v>2715</v>
          </cell>
          <cell r="AE350">
            <v>2145</v>
          </cell>
          <cell r="AF350">
            <v>1789.5</v>
          </cell>
          <cell r="AG350">
            <v>6649.5</v>
          </cell>
          <cell r="AH350">
            <v>3524.2350000000001</v>
          </cell>
          <cell r="AI350">
            <v>123765.27500000001</v>
          </cell>
          <cell r="AM350">
            <v>123765.27500000001</v>
          </cell>
        </row>
        <row r="351">
          <cell r="B351" t="str">
            <v>06209500</v>
          </cell>
          <cell r="D351" t="str">
            <v>107008</v>
          </cell>
          <cell r="E351" t="str">
            <v>Byron Wood Primary Academy</v>
          </cell>
          <cell r="F351">
            <v>8085</v>
          </cell>
          <cell r="G351">
            <v>12180</v>
          </cell>
          <cell r="H351">
            <v>6841</v>
          </cell>
          <cell r="I351">
            <v>27106</v>
          </cell>
          <cell r="K351">
            <v>390</v>
          </cell>
          <cell r="L351">
            <v>210</v>
          </cell>
          <cell r="M351">
            <v>330</v>
          </cell>
          <cell r="N351">
            <v>930</v>
          </cell>
          <cell r="P351">
            <v>8475</v>
          </cell>
          <cell r="Q351">
            <v>12390</v>
          </cell>
          <cell r="R351">
            <v>7171</v>
          </cell>
          <cell r="S351">
            <v>28036</v>
          </cell>
          <cell r="U351">
            <v>0.90476190476190477</v>
          </cell>
          <cell r="V351">
            <v>0.89655172413793105</v>
          </cell>
          <cell r="W351">
            <v>0.89405684754521964</v>
          </cell>
          <cell r="Y351">
            <v>117751.2</v>
          </cell>
          <cell r="Z351">
            <v>0.4</v>
          </cell>
          <cell r="AA351">
            <v>11082.46</v>
          </cell>
          <cell r="AB351">
            <v>4.6000000000000005</v>
          </cell>
          <cell r="AC351">
            <v>128965.60000000002</v>
          </cell>
          <cell r="AD351">
            <v>2535</v>
          </cell>
          <cell r="AE351">
            <v>4170</v>
          </cell>
          <cell r="AF351">
            <v>1515</v>
          </cell>
          <cell r="AG351">
            <v>8220</v>
          </cell>
          <cell r="AH351">
            <v>4356.6000000000004</v>
          </cell>
          <cell r="AI351">
            <v>133322.20000000001</v>
          </cell>
          <cell r="AM351">
            <v>133322.20000000001</v>
          </cell>
        </row>
        <row r="352">
          <cell r="B352" t="str">
            <v>06202800</v>
          </cell>
          <cell r="D352" t="str">
            <v>140826</v>
          </cell>
          <cell r="E352" t="str">
            <v>Emmaus Catholic &amp; C of E Primary Academy</v>
          </cell>
          <cell r="F352">
            <v>6990</v>
          </cell>
          <cell r="G352">
            <v>3450</v>
          </cell>
          <cell r="H352">
            <v>5915</v>
          </cell>
          <cell r="I352">
            <v>16355</v>
          </cell>
          <cell r="K352">
            <v>1560</v>
          </cell>
          <cell r="L352">
            <v>840</v>
          </cell>
          <cell r="M352">
            <v>1320</v>
          </cell>
          <cell r="N352">
            <v>3720</v>
          </cell>
          <cell r="P352">
            <v>8550</v>
          </cell>
          <cell r="Q352">
            <v>4290</v>
          </cell>
          <cell r="R352">
            <v>7235</v>
          </cell>
          <cell r="S352">
            <v>20075</v>
          </cell>
          <cell r="U352">
            <v>0.83333333333333337</v>
          </cell>
          <cell r="V352">
            <v>0.87826086956521743</v>
          </cell>
          <cell r="W352">
            <v>0.84848484848484851</v>
          </cell>
          <cell r="Y352">
            <v>84315</v>
          </cell>
          <cell r="Z352">
            <v>0.37</v>
          </cell>
          <cell r="AA352">
            <v>7493.87</v>
          </cell>
          <cell r="AB352">
            <v>4.57</v>
          </cell>
          <cell r="AC352">
            <v>91742.75</v>
          </cell>
          <cell r="AD352">
            <v>2925</v>
          </cell>
          <cell r="AE352">
            <v>630</v>
          </cell>
          <cell r="AF352">
            <v>2310</v>
          </cell>
          <cell r="AG352">
            <v>5865</v>
          </cell>
          <cell r="AH352">
            <v>3108.4500000000003</v>
          </cell>
          <cell r="AI352">
            <v>94851.199999999997</v>
          </cell>
          <cell r="AM352">
            <v>94851.199999999997</v>
          </cell>
        </row>
        <row r="353">
          <cell r="B353" t="str">
            <v>06233000</v>
          </cell>
          <cell r="D353" t="str">
            <v>139134</v>
          </cell>
          <cell r="E353" t="str">
            <v>Fox Hill Primary School (Academy)</v>
          </cell>
          <cell r="F353">
            <v>11991</v>
          </cell>
          <cell r="G353">
            <v>9438</v>
          </cell>
          <cell r="H353">
            <v>10146</v>
          </cell>
          <cell r="I353">
            <v>31575</v>
          </cell>
          <cell r="K353">
            <v>2769</v>
          </cell>
          <cell r="L353">
            <v>2100</v>
          </cell>
          <cell r="M353">
            <v>2343</v>
          </cell>
          <cell r="N353">
            <v>7212</v>
          </cell>
          <cell r="P353">
            <v>14760</v>
          </cell>
          <cell r="Q353">
            <v>11538</v>
          </cell>
          <cell r="R353">
            <v>12489</v>
          </cell>
          <cell r="S353">
            <v>38787</v>
          </cell>
          <cell r="U353">
            <v>0.77777777777777779</v>
          </cell>
          <cell r="V353">
            <v>0.84996821360457719</v>
          </cell>
          <cell r="W353">
            <v>0.75056689342403626</v>
          </cell>
          <cell r="Y353">
            <v>162905.4</v>
          </cell>
          <cell r="Z353">
            <v>0.35</v>
          </cell>
          <cell r="AA353">
            <v>13490.74</v>
          </cell>
          <cell r="AB353">
            <v>4.55</v>
          </cell>
          <cell r="AC353">
            <v>176480.85</v>
          </cell>
          <cell r="AD353">
            <v>4635</v>
          </cell>
          <cell r="AE353">
            <v>3402</v>
          </cell>
          <cell r="AF353">
            <v>3120</v>
          </cell>
          <cell r="AG353">
            <v>11157</v>
          </cell>
          <cell r="AH353">
            <v>5913.21</v>
          </cell>
          <cell r="AI353">
            <v>182394.06</v>
          </cell>
          <cell r="AM353">
            <v>182394.06</v>
          </cell>
        </row>
        <row r="354">
          <cell r="B354" t="str">
            <v>06230500</v>
          </cell>
          <cell r="D354" t="str">
            <v>139297</v>
          </cell>
          <cell r="E354" t="str">
            <v xml:space="preserve">Reach 4 Academy Trust c/o Greengate Lane </v>
          </cell>
          <cell r="F354">
            <v>6318</v>
          </cell>
          <cell r="G354">
            <v>5796</v>
          </cell>
          <cell r="H354">
            <v>5346</v>
          </cell>
          <cell r="I354">
            <v>17460</v>
          </cell>
          <cell r="K354">
            <v>975</v>
          </cell>
          <cell r="L354">
            <v>1302</v>
          </cell>
          <cell r="M354">
            <v>825</v>
          </cell>
          <cell r="N354">
            <v>3102</v>
          </cell>
          <cell r="P354">
            <v>7293</v>
          </cell>
          <cell r="Q354">
            <v>7098</v>
          </cell>
          <cell r="R354">
            <v>6171</v>
          </cell>
          <cell r="S354">
            <v>20562</v>
          </cell>
          <cell r="U354">
            <v>0.36363636363636365</v>
          </cell>
          <cell r="V354">
            <v>0.43478260869565216</v>
          </cell>
          <cell r="W354">
            <v>0.41609353507565339</v>
          </cell>
          <cell r="Y354">
            <v>86360.4</v>
          </cell>
          <cell r="Z354">
            <v>0.18</v>
          </cell>
          <cell r="AA354">
            <v>3654.55</v>
          </cell>
          <cell r="AB354">
            <v>4.38</v>
          </cell>
          <cell r="AC354">
            <v>90061.56</v>
          </cell>
          <cell r="AD354">
            <v>1170</v>
          </cell>
          <cell r="AE354">
            <v>2100</v>
          </cell>
          <cell r="AF354">
            <v>924</v>
          </cell>
          <cell r="AG354">
            <v>4194</v>
          </cell>
          <cell r="AH354">
            <v>2222.8200000000002</v>
          </cell>
          <cell r="AI354">
            <v>92284.38</v>
          </cell>
          <cell r="AM354">
            <v>92284.38</v>
          </cell>
        </row>
        <row r="355">
          <cell r="B355" t="str">
            <v>06200400</v>
          </cell>
          <cell r="D355" t="str">
            <v>138512</v>
          </cell>
          <cell r="E355" t="str">
            <v>Hartley Brook Academy (Reach 4 Academy Trust)</v>
          </cell>
          <cell r="F355">
            <v>12123</v>
          </cell>
          <cell r="G355">
            <v>8700</v>
          </cell>
          <cell r="H355">
            <v>10258</v>
          </cell>
          <cell r="I355">
            <v>31081</v>
          </cell>
          <cell r="K355">
            <v>2820</v>
          </cell>
          <cell r="L355">
            <v>1890</v>
          </cell>
          <cell r="M355">
            <v>2386</v>
          </cell>
          <cell r="N355">
            <v>7096</v>
          </cell>
          <cell r="P355">
            <v>14943</v>
          </cell>
          <cell r="Q355">
            <v>10590</v>
          </cell>
          <cell r="R355">
            <v>12644</v>
          </cell>
          <cell r="S355">
            <v>38177</v>
          </cell>
          <cell r="U355">
            <v>0.98461538461538467</v>
          </cell>
          <cell r="V355">
            <v>0.97586206896551719</v>
          </cell>
          <cell r="W355">
            <v>0.98145025295109611</v>
          </cell>
          <cell r="Y355">
            <v>160343.4</v>
          </cell>
          <cell r="Z355">
            <v>0.43</v>
          </cell>
          <cell r="AA355">
            <v>16481.060000000001</v>
          </cell>
          <cell r="AB355">
            <v>4.63</v>
          </cell>
          <cell r="AC355">
            <v>176759.51</v>
          </cell>
          <cell r="AD355">
            <v>7125</v>
          </cell>
          <cell r="AE355">
            <v>4170</v>
          </cell>
          <cell r="AF355">
            <v>4950</v>
          </cell>
          <cell r="AG355">
            <v>16245</v>
          </cell>
          <cell r="AH355">
            <v>8609.85</v>
          </cell>
          <cell r="AI355">
            <v>185369.36000000002</v>
          </cell>
          <cell r="AM355">
            <v>185369.36000000002</v>
          </cell>
        </row>
        <row r="356">
          <cell r="B356" t="str">
            <v>06203900</v>
          </cell>
          <cell r="D356" t="str">
            <v>141403</v>
          </cell>
          <cell r="E356" t="str">
            <v>High Hazels Nursery Infant School (Academy)</v>
          </cell>
          <cell r="F356">
            <v>12765</v>
          </cell>
          <cell r="G356">
            <v>6720</v>
          </cell>
          <cell r="H356">
            <v>10801</v>
          </cell>
          <cell r="I356">
            <v>30286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P356">
            <v>12765</v>
          </cell>
          <cell r="Q356">
            <v>6720</v>
          </cell>
          <cell r="R356">
            <v>10801</v>
          </cell>
          <cell r="S356">
            <v>30286</v>
          </cell>
          <cell r="U356">
            <v>0.88405797101449279</v>
          </cell>
          <cell r="V356">
            <v>0.90625</v>
          </cell>
          <cell r="W356">
            <v>0.89</v>
          </cell>
          <cell r="Y356">
            <v>127201.2</v>
          </cell>
          <cell r="Z356">
            <v>0.39</v>
          </cell>
          <cell r="AA356">
            <v>11874.67</v>
          </cell>
          <cell r="AB356">
            <v>4.59</v>
          </cell>
          <cell r="AC356">
            <v>139012.74</v>
          </cell>
          <cell r="AD356">
            <v>1095</v>
          </cell>
          <cell r="AE356">
            <v>1155</v>
          </cell>
          <cell r="AF356">
            <v>660</v>
          </cell>
          <cell r="AG356">
            <v>2910</v>
          </cell>
          <cell r="AH356">
            <v>1542.3000000000002</v>
          </cell>
          <cell r="AI356">
            <v>140555.03999999998</v>
          </cell>
          <cell r="AM356">
            <v>140555.03999999998</v>
          </cell>
        </row>
        <row r="357">
          <cell r="B357" t="str">
            <v>06422600</v>
          </cell>
          <cell r="D357" t="str">
            <v>139856</v>
          </cell>
          <cell r="E357" t="str">
            <v>Hinde House 3-16 Academy</v>
          </cell>
          <cell r="F357">
            <v>12285</v>
          </cell>
          <cell r="G357">
            <v>10020</v>
          </cell>
          <cell r="H357">
            <v>10395</v>
          </cell>
          <cell r="I357">
            <v>32700</v>
          </cell>
          <cell r="K357">
            <v>1950</v>
          </cell>
          <cell r="L357">
            <v>1050</v>
          </cell>
          <cell r="M357">
            <v>1650</v>
          </cell>
          <cell r="N357">
            <v>4650</v>
          </cell>
          <cell r="P357">
            <v>14235</v>
          </cell>
          <cell r="Q357">
            <v>11070</v>
          </cell>
          <cell r="R357">
            <v>12045</v>
          </cell>
          <cell r="S357">
            <v>37350</v>
          </cell>
          <cell r="U357">
            <v>0.98412698412698407</v>
          </cell>
          <cell r="V357">
            <v>0.89520958083832336</v>
          </cell>
          <cell r="W357">
            <v>0.98218623481781375</v>
          </cell>
          <cell r="Y357">
            <v>156870</v>
          </cell>
          <cell r="Z357">
            <v>0.42</v>
          </cell>
          <cell r="AA357">
            <v>15729.76</v>
          </cell>
          <cell r="AB357">
            <v>4.62</v>
          </cell>
          <cell r="AC357">
            <v>172557</v>
          </cell>
          <cell r="AD357">
            <v>4680</v>
          </cell>
          <cell r="AE357">
            <v>3075</v>
          </cell>
          <cell r="AF357">
            <v>3435</v>
          </cell>
          <cell r="AG357">
            <v>11190</v>
          </cell>
          <cell r="AH357">
            <v>5930.7000000000007</v>
          </cell>
          <cell r="AI357">
            <v>178487.7</v>
          </cell>
          <cell r="AM357">
            <v>178487.7</v>
          </cell>
        </row>
        <row r="358">
          <cell r="B358" t="str">
            <v>06233700</v>
          </cell>
          <cell r="D358" t="str">
            <v>142663</v>
          </cell>
          <cell r="E358" t="str">
            <v>Hucklow Primary Academy</v>
          </cell>
          <cell r="F358">
            <v>19200</v>
          </cell>
          <cell r="G358">
            <v>13725</v>
          </cell>
          <cell r="H358">
            <v>16246</v>
          </cell>
          <cell r="I358">
            <v>49171</v>
          </cell>
          <cell r="K358">
            <v>1365</v>
          </cell>
          <cell r="L358">
            <v>630</v>
          </cell>
          <cell r="M358">
            <v>1155</v>
          </cell>
          <cell r="N358">
            <v>3150</v>
          </cell>
          <cell r="P358">
            <v>20565</v>
          </cell>
          <cell r="Q358">
            <v>14355</v>
          </cell>
          <cell r="R358">
            <v>17401</v>
          </cell>
          <cell r="S358">
            <v>52321</v>
          </cell>
          <cell r="U358">
            <v>0.90291262135922334</v>
          </cell>
          <cell r="V358">
            <v>0.84918032786885245</v>
          </cell>
          <cell r="W358">
            <v>0.87066246056782337</v>
          </cell>
          <cell r="Y358">
            <v>219748.2</v>
          </cell>
          <cell r="Z358">
            <v>0.39</v>
          </cell>
          <cell r="AA358">
            <v>20199.86</v>
          </cell>
          <cell r="AB358">
            <v>4.59</v>
          </cell>
          <cell r="AC358">
            <v>240153.38999999998</v>
          </cell>
          <cell r="AD358">
            <v>6180</v>
          </cell>
          <cell r="AE358">
            <v>3990</v>
          </cell>
          <cell r="AF358">
            <v>5220</v>
          </cell>
          <cell r="AG358">
            <v>15390</v>
          </cell>
          <cell r="AH358">
            <v>8156.7000000000007</v>
          </cell>
          <cell r="AI358">
            <v>248310.09</v>
          </cell>
          <cell r="AM358">
            <v>248310.09</v>
          </cell>
        </row>
        <row r="359">
          <cell r="B359" t="str">
            <v>06232600</v>
          </cell>
          <cell r="D359">
            <v>139932</v>
          </cell>
          <cell r="E359" t="str">
            <v>E-ACT Pathways Academy (Longley Primary)</v>
          </cell>
          <cell r="F359">
            <v>5220</v>
          </cell>
          <cell r="G359">
            <v>4110</v>
          </cell>
          <cell r="H359">
            <v>4417</v>
          </cell>
          <cell r="I359">
            <v>13747</v>
          </cell>
          <cell r="K359">
            <v>1560</v>
          </cell>
          <cell r="L359">
            <v>420</v>
          </cell>
          <cell r="M359">
            <v>1320</v>
          </cell>
          <cell r="N359">
            <v>3300</v>
          </cell>
          <cell r="P359">
            <v>6780</v>
          </cell>
          <cell r="Q359">
            <v>4530</v>
          </cell>
          <cell r="R359">
            <v>5737</v>
          </cell>
          <cell r="S359">
            <v>17047</v>
          </cell>
          <cell r="U359">
            <v>0.96296296296296291</v>
          </cell>
          <cell r="V359">
            <v>0.95255474452554745</v>
          </cell>
          <cell r="W359">
            <v>0.96321070234113715</v>
          </cell>
          <cell r="Y359">
            <v>71597.399999999994</v>
          </cell>
          <cell r="Z359">
            <v>0.42</v>
          </cell>
          <cell r="AA359">
            <v>7202.76</v>
          </cell>
          <cell r="AB359">
            <v>4.62</v>
          </cell>
          <cell r="AC359">
            <v>78757.14</v>
          </cell>
          <cell r="AD359">
            <v>2295</v>
          </cell>
          <cell r="AE359">
            <v>2610</v>
          </cell>
          <cell r="AF359">
            <v>1680</v>
          </cell>
          <cell r="AG359">
            <v>6585</v>
          </cell>
          <cell r="AH359">
            <v>3490.05</v>
          </cell>
          <cell r="AI359">
            <v>82247.19</v>
          </cell>
          <cell r="AM359">
            <v>82247.19</v>
          </cell>
        </row>
        <row r="360">
          <cell r="B360" t="str">
            <v>06202900</v>
          </cell>
          <cell r="D360" t="str">
            <v>141102</v>
          </cell>
          <cell r="E360" t="str">
            <v>Lowedges Primary Academy (Aston Comm Trust)</v>
          </cell>
          <cell r="F360">
            <v>7686</v>
          </cell>
          <cell r="G360">
            <v>4830</v>
          </cell>
          <cell r="H360">
            <v>6504</v>
          </cell>
          <cell r="I360">
            <v>19020</v>
          </cell>
          <cell r="K360">
            <v>1788</v>
          </cell>
          <cell r="L360">
            <v>1134</v>
          </cell>
          <cell r="M360">
            <v>1513</v>
          </cell>
          <cell r="N360">
            <v>4435</v>
          </cell>
          <cell r="P360">
            <v>9474</v>
          </cell>
          <cell r="Q360">
            <v>5964</v>
          </cell>
          <cell r="R360">
            <v>8017</v>
          </cell>
          <cell r="S360">
            <v>23455</v>
          </cell>
          <cell r="U360">
            <v>0.92500000000000004</v>
          </cell>
          <cell r="V360">
            <v>0.86956521739130432</v>
          </cell>
          <cell r="W360">
            <v>0.91577335375191427</v>
          </cell>
          <cell r="Y360">
            <v>98511</v>
          </cell>
          <cell r="Z360">
            <v>0.4</v>
          </cell>
          <cell r="AA360">
            <v>9368.17</v>
          </cell>
          <cell r="AB360">
            <v>4.6000000000000005</v>
          </cell>
          <cell r="AC360">
            <v>107893.00000000001</v>
          </cell>
          <cell r="AD360">
            <v>4455</v>
          </cell>
          <cell r="AE360">
            <v>2100</v>
          </cell>
          <cell r="AF360">
            <v>2940</v>
          </cell>
          <cell r="AG360">
            <v>9495</v>
          </cell>
          <cell r="AH360">
            <v>5032.3500000000004</v>
          </cell>
          <cell r="AI360">
            <v>112925.35000000002</v>
          </cell>
          <cell r="AM360">
            <v>112925.35000000002</v>
          </cell>
        </row>
        <row r="361">
          <cell r="B361" t="str">
            <v>06204500</v>
          </cell>
          <cell r="D361" t="str">
            <v>142937</v>
          </cell>
          <cell r="E361" t="str">
            <v>Lower Meadow Primary (Reach 4 Academy Trust)</v>
          </cell>
          <cell r="F361">
            <v>6765</v>
          </cell>
          <cell r="G361">
            <v>5790</v>
          </cell>
          <cell r="H361">
            <v>5724</v>
          </cell>
          <cell r="I361">
            <v>18279</v>
          </cell>
          <cell r="K361">
            <v>637</v>
          </cell>
          <cell r="L361">
            <v>0</v>
          </cell>
          <cell r="M361">
            <v>539</v>
          </cell>
          <cell r="N361">
            <v>1176</v>
          </cell>
          <cell r="P361">
            <v>7402</v>
          </cell>
          <cell r="Q361">
            <v>5790</v>
          </cell>
          <cell r="R361">
            <v>6263</v>
          </cell>
          <cell r="S361">
            <v>19455</v>
          </cell>
          <cell r="U361">
            <v>0.88571428571428568</v>
          </cell>
          <cell r="V361">
            <v>0.90673575129533679</v>
          </cell>
          <cell r="W361">
            <v>0.86163522012578619</v>
          </cell>
          <cell r="Y361">
            <v>81711</v>
          </cell>
          <cell r="Z361">
            <v>0.39</v>
          </cell>
          <cell r="AA361">
            <v>7569.09</v>
          </cell>
          <cell r="AB361">
            <v>4.59</v>
          </cell>
          <cell r="AC361">
            <v>89298.45</v>
          </cell>
          <cell r="AD361">
            <v>4230</v>
          </cell>
          <cell r="AE361">
            <v>4200</v>
          </cell>
          <cell r="AF361">
            <v>2955</v>
          </cell>
          <cell r="AG361">
            <v>11385</v>
          </cell>
          <cell r="AH361">
            <v>6034.05</v>
          </cell>
          <cell r="AI361">
            <v>95332.5</v>
          </cell>
          <cell r="AM361">
            <v>95332.5</v>
          </cell>
        </row>
        <row r="362">
          <cell r="B362" t="str">
            <v>06235900</v>
          </cell>
          <cell r="D362" t="str">
            <v>143799</v>
          </cell>
          <cell r="E362" t="str">
            <v>Manor Lodge Primary Academy</v>
          </cell>
          <cell r="F362">
            <v>5790</v>
          </cell>
          <cell r="G362">
            <v>3870</v>
          </cell>
          <cell r="H362">
            <v>4899</v>
          </cell>
          <cell r="I362">
            <v>14559</v>
          </cell>
          <cell r="K362">
            <v>1053</v>
          </cell>
          <cell r="L362">
            <v>525</v>
          </cell>
          <cell r="M362">
            <v>891</v>
          </cell>
          <cell r="N362">
            <v>2469</v>
          </cell>
          <cell r="P362">
            <v>6843</v>
          </cell>
          <cell r="Q362">
            <v>4395</v>
          </cell>
          <cell r="R362">
            <v>5790</v>
          </cell>
          <cell r="S362">
            <v>17028</v>
          </cell>
          <cell r="U362">
            <v>0.75757575757575757</v>
          </cell>
          <cell r="V362">
            <v>0.55271317829457367</v>
          </cell>
          <cell r="W362">
            <v>0.73484848484848486</v>
          </cell>
          <cell r="Y362">
            <v>71517.600000000006</v>
          </cell>
          <cell r="Z362">
            <v>0.31</v>
          </cell>
          <cell r="AA362">
            <v>5221.9399999999996</v>
          </cell>
          <cell r="AB362">
            <v>4.51</v>
          </cell>
          <cell r="AC362">
            <v>76796.28</v>
          </cell>
          <cell r="AD362">
            <v>2307</v>
          </cell>
          <cell r="AE362">
            <v>2100</v>
          </cell>
          <cell r="AF362">
            <v>1485</v>
          </cell>
          <cell r="AG362">
            <v>5892</v>
          </cell>
          <cell r="AH362">
            <v>3122.76</v>
          </cell>
          <cell r="AI362">
            <v>79919.039999999994</v>
          </cell>
          <cell r="AM362">
            <v>79919.039999999994</v>
          </cell>
        </row>
        <row r="363">
          <cell r="B363" t="str">
            <v>06234500</v>
          </cell>
          <cell r="D363" t="str">
            <v>139137</v>
          </cell>
          <cell r="E363" t="str">
            <v>Mansel Primary Academy</v>
          </cell>
          <cell r="F363">
            <v>12510</v>
          </cell>
          <cell r="G363">
            <v>8550</v>
          </cell>
          <cell r="H363">
            <v>10585</v>
          </cell>
          <cell r="I363">
            <v>31645</v>
          </cell>
          <cell r="K363">
            <v>2340</v>
          </cell>
          <cell r="L363">
            <v>630</v>
          </cell>
          <cell r="M363">
            <v>1980</v>
          </cell>
          <cell r="N363">
            <v>4950</v>
          </cell>
          <cell r="P363">
            <v>14850</v>
          </cell>
          <cell r="Q363">
            <v>9180</v>
          </cell>
          <cell r="R363">
            <v>12565</v>
          </cell>
          <cell r="S363">
            <v>36595</v>
          </cell>
          <cell r="U363">
            <v>0.96923076923076923</v>
          </cell>
          <cell r="V363">
            <v>0.92982456140350878</v>
          </cell>
          <cell r="W363">
            <v>0.96099290780141844</v>
          </cell>
          <cell r="Y363">
            <v>153699</v>
          </cell>
          <cell r="Z363">
            <v>0.42</v>
          </cell>
          <cell r="AA363">
            <v>15401.65</v>
          </cell>
          <cell r="AB363">
            <v>4.62</v>
          </cell>
          <cell r="AC363">
            <v>169068.9</v>
          </cell>
          <cell r="AD363">
            <v>5070</v>
          </cell>
          <cell r="AE363">
            <v>4200</v>
          </cell>
          <cell r="AF363">
            <v>2790</v>
          </cell>
          <cell r="AG363">
            <v>12060</v>
          </cell>
          <cell r="AH363">
            <v>6391.8</v>
          </cell>
          <cell r="AI363">
            <v>175460.69999999998</v>
          </cell>
          <cell r="AM363">
            <v>175460.69999999998</v>
          </cell>
        </row>
        <row r="364">
          <cell r="B364" t="str">
            <v>06208300</v>
          </cell>
          <cell r="D364" t="str">
            <v>139336</v>
          </cell>
          <cell r="E364" t="str">
            <v>Meynell Primary Academy</v>
          </cell>
          <cell r="F364">
            <v>17286</v>
          </cell>
          <cell r="G364">
            <v>10980</v>
          </cell>
          <cell r="H364">
            <v>14627</v>
          </cell>
          <cell r="I364">
            <v>42893</v>
          </cell>
          <cell r="K364">
            <v>2535</v>
          </cell>
          <cell r="L364">
            <v>825</v>
          </cell>
          <cell r="M364">
            <v>2145</v>
          </cell>
          <cell r="N364">
            <v>5505</v>
          </cell>
          <cell r="P364">
            <v>19821</v>
          </cell>
          <cell r="Q364">
            <v>11805</v>
          </cell>
          <cell r="R364">
            <v>16772</v>
          </cell>
          <cell r="S364">
            <v>48398</v>
          </cell>
          <cell r="U364">
            <v>0.8666666666666667</v>
          </cell>
          <cell r="V364">
            <v>0.90027322404371579</v>
          </cell>
          <cell r="W364">
            <v>0.86791546589817481</v>
          </cell>
          <cell r="Y364">
            <v>203271.6</v>
          </cell>
          <cell r="Z364">
            <v>0.39</v>
          </cell>
          <cell r="AA364">
            <v>18639.55</v>
          </cell>
          <cell r="AB364">
            <v>4.59</v>
          </cell>
          <cell r="AC364">
            <v>222146.82</v>
          </cell>
          <cell r="AD364">
            <v>11145</v>
          </cell>
          <cell r="AE364">
            <v>7245</v>
          </cell>
          <cell r="AF364">
            <v>8130</v>
          </cell>
          <cell r="AG364">
            <v>26520</v>
          </cell>
          <cell r="AH364">
            <v>14055.6</v>
          </cell>
          <cell r="AI364">
            <v>236202.42</v>
          </cell>
          <cell r="AM364">
            <v>236202.42</v>
          </cell>
        </row>
        <row r="365">
          <cell r="B365" t="str">
            <v>06234600</v>
          </cell>
          <cell r="D365" t="str">
            <v>107089</v>
          </cell>
          <cell r="E365" t="str">
            <v>Monteney Primary Academy</v>
          </cell>
          <cell r="F365">
            <v>14430</v>
          </cell>
          <cell r="G365">
            <v>9210</v>
          </cell>
          <cell r="H365">
            <v>12210</v>
          </cell>
          <cell r="I365">
            <v>35850</v>
          </cell>
          <cell r="K365">
            <v>0</v>
          </cell>
          <cell r="L365">
            <v>195</v>
          </cell>
          <cell r="M365">
            <v>153</v>
          </cell>
          <cell r="N365">
            <v>348</v>
          </cell>
          <cell r="P365">
            <v>14430</v>
          </cell>
          <cell r="Q365">
            <v>9405</v>
          </cell>
          <cell r="R365">
            <v>12363</v>
          </cell>
          <cell r="S365">
            <v>36198</v>
          </cell>
          <cell r="U365">
            <v>0.64864864864864868</v>
          </cell>
          <cell r="V365">
            <v>0.60586319218241047</v>
          </cell>
          <cell r="W365">
            <v>0.60409057706355007</v>
          </cell>
          <cell r="Y365">
            <v>152031.6</v>
          </cell>
          <cell r="Z365">
            <v>0.27</v>
          </cell>
          <cell r="AA365">
            <v>9911.67</v>
          </cell>
          <cell r="AB365">
            <v>4.4700000000000006</v>
          </cell>
          <cell r="AC365">
            <v>161805.06000000003</v>
          </cell>
          <cell r="AD365">
            <v>4290</v>
          </cell>
          <cell r="AE365">
            <v>2250</v>
          </cell>
          <cell r="AF365">
            <v>2805</v>
          </cell>
          <cell r="AG365">
            <v>9345</v>
          </cell>
          <cell r="AH365">
            <v>4952.8500000000004</v>
          </cell>
          <cell r="AI365">
            <v>166757.91000000003</v>
          </cell>
          <cell r="AM365">
            <v>166757.91000000003</v>
          </cell>
        </row>
        <row r="366">
          <cell r="B366" t="str">
            <v>06200200</v>
          </cell>
          <cell r="D366" t="str">
            <v>142274</v>
          </cell>
          <cell r="E366" t="str">
            <v>Nether Edge NIJ Academy</v>
          </cell>
          <cell r="F366">
            <v>10080</v>
          </cell>
          <cell r="G366">
            <v>5409</v>
          </cell>
          <cell r="H366">
            <v>8529</v>
          </cell>
          <cell r="I366">
            <v>24018</v>
          </cell>
          <cell r="K366">
            <v>780</v>
          </cell>
          <cell r="L366">
            <v>420</v>
          </cell>
          <cell r="M366">
            <v>660</v>
          </cell>
          <cell r="N366">
            <v>1860</v>
          </cell>
          <cell r="P366">
            <v>10860</v>
          </cell>
          <cell r="Q366">
            <v>5829</v>
          </cell>
          <cell r="R366">
            <v>9189</v>
          </cell>
          <cell r="S366">
            <v>25878</v>
          </cell>
          <cell r="U366">
            <v>3.8461538461538464E-2</v>
          </cell>
          <cell r="V366">
            <v>7.7648363838047699E-2</v>
          </cell>
          <cell r="W366">
            <v>2.9535864978902954E-2</v>
          </cell>
          <cell r="Y366">
            <v>108687.6</v>
          </cell>
          <cell r="Z366">
            <v>0.02</v>
          </cell>
          <cell r="AA366">
            <v>502.35</v>
          </cell>
          <cell r="AB366">
            <v>4.22</v>
          </cell>
          <cell r="AC366">
            <v>109205.15999999999</v>
          </cell>
          <cell r="AD366">
            <v>2535</v>
          </cell>
          <cell r="AE366">
            <v>1050</v>
          </cell>
          <cell r="AF366">
            <v>1965</v>
          </cell>
          <cell r="AG366">
            <v>5550</v>
          </cell>
          <cell r="AH366">
            <v>2941.5</v>
          </cell>
          <cell r="AI366">
            <v>112146.65999999999</v>
          </cell>
          <cell r="AM366">
            <v>112146.65999999999</v>
          </cell>
        </row>
        <row r="367">
          <cell r="B367" t="str">
            <v>06205100</v>
          </cell>
          <cell r="D367" t="str">
            <v>130335</v>
          </cell>
          <cell r="E367" t="str">
            <v>Norfolk Community Primary School</v>
          </cell>
          <cell r="F367">
            <v>11700</v>
          </cell>
          <cell r="G367">
            <v>9795</v>
          </cell>
          <cell r="H367">
            <v>9900</v>
          </cell>
          <cell r="I367">
            <v>31395</v>
          </cell>
          <cell r="K367">
            <v>4485</v>
          </cell>
          <cell r="L367">
            <v>3276</v>
          </cell>
          <cell r="M367">
            <v>3795</v>
          </cell>
          <cell r="N367">
            <v>11556</v>
          </cell>
          <cell r="P367">
            <v>16185</v>
          </cell>
          <cell r="Q367">
            <v>13071</v>
          </cell>
          <cell r="R367">
            <v>13695</v>
          </cell>
          <cell r="S367">
            <v>42951</v>
          </cell>
          <cell r="U367">
            <v>0.95</v>
          </cell>
          <cell r="V367">
            <v>0.97856049004594181</v>
          </cell>
          <cell r="W367">
            <v>0.96078431372549022</v>
          </cell>
          <cell r="Y367">
            <v>180394.2</v>
          </cell>
          <cell r="Z367">
            <v>0.42</v>
          </cell>
          <cell r="AA367">
            <v>18182.759999999998</v>
          </cell>
          <cell r="AB367">
            <v>4.62</v>
          </cell>
          <cell r="AC367">
            <v>198433.62</v>
          </cell>
          <cell r="AD367">
            <v>6435</v>
          </cell>
          <cell r="AE367">
            <v>5415</v>
          </cell>
          <cell r="AF367">
            <v>4620</v>
          </cell>
          <cell r="AG367">
            <v>16470</v>
          </cell>
          <cell r="AH367">
            <v>8729.1</v>
          </cell>
          <cell r="AI367">
            <v>207162.72</v>
          </cell>
          <cell r="AM367">
            <v>207162.72</v>
          </cell>
        </row>
        <row r="368">
          <cell r="B368" t="str">
            <v>06400500</v>
          </cell>
          <cell r="D368" t="str">
            <v>140394</v>
          </cell>
          <cell r="E368" t="str">
            <v>Oasis Academy Don Valley</v>
          </cell>
          <cell r="F368">
            <v>8895</v>
          </cell>
          <cell r="G368">
            <v>7230</v>
          </cell>
          <cell r="H368">
            <v>7527</v>
          </cell>
          <cell r="I368">
            <v>23652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P368">
            <v>8895</v>
          </cell>
          <cell r="Q368">
            <v>7230</v>
          </cell>
          <cell r="R368">
            <v>7527</v>
          </cell>
          <cell r="S368">
            <v>23652</v>
          </cell>
          <cell r="U368">
            <v>0.97826086956521741</v>
          </cell>
          <cell r="V368">
            <v>0.97095435684647302</v>
          </cell>
          <cell r="W368">
            <v>0.97674418604651159</v>
          </cell>
          <cell r="Y368">
            <v>99338.4</v>
          </cell>
          <cell r="Z368">
            <v>0.43</v>
          </cell>
          <cell r="AA368">
            <v>10152.379999999999</v>
          </cell>
          <cell r="AB368">
            <v>4.63</v>
          </cell>
          <cell r="AC368">
            <v>109508.76</v>
          </cell>
          <cell r="AD368">
            <v>2535</v>
          </cell>
          <cell r="AE368">
            <v>1665</v>
          </cell>
          <cell r="AF368">
            <v>2310</v>
          </cell>
          <cell r="AG368">
            <v>6510</v>
          </cell>
          <cell r="AH368">
            <v>3450.3</v>
          </cell>
          <cell r="AI368">
            <v>112959.06</v>
          </cell>
          <cell r="AM368">
            <v>112959.06</v>
          </cell>
        </row>
        <row r="369">
          <cell r="B369" t="str">
            <v>06201800</v>
          </cell>
          <cell r="D369" t="str">
            <v>140218</v>
          </cell>
          <cell r="E369" t="str">
            <v>Oasis Academy Firvale</v>
          </cell>
          <cell r="F369">
            <v>3539</v>
          </cell>
          <cell r="G369">
            <v>2880</v>
          </cell>
          <cell r="H369">
            <v>2995</v>
          </cell>
          <cell r="I369">
            <v>9414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P369">
            <v>3539</v>
          </cell>
          <cell r="Q369">
            <v>2880</v>
          </cell>
          <cell r="R369">
            <v>2995</v>
          </cell>
          <cell r="S369">
            <v>9414</v>
          </cell>
          <cell r="U369">
            <v>0.9</v>
          </cell>
          <cell r="V369">
            <v>0.92737430167597767</v>
          </cell>
          <cell r="W369">
            <v>0.81666666666666665</v>
          </cell>
          <cell r="Y369">
            <v>39538.800000000003</v>
          </cell>
          <cell r="Z369">
            <v>0.39</v>
          </cell>
          <cell r="AA369">
            <v>3652.82</v>
          </cell>
          <cell r="AB369">
            <v>4.59</v>
          </cell>
          <cell r="AC369">
            <v>43210.26</v>
          </cell>
          <cell r="AD369">
            <v>900</v>
          </cell>
          <cell r="AE369">
            <v>810</v>
          </cell>
          <cell r="AF369">
            <v>825</v>
          </cell>
          <cell r="AG369">
            <v>2535</v>
          </cell>
          <cell r="AH369">
            <v>1343.55</v>
          </cell>
          <cell r="AI369">
            <v>44553.810000000005</v>
          </cell>
          <cell r="AM369">
            <v>44553.810000000005</v>
          </cell>
        </row>
        <row r="370">
          <cell r="B370" t="str">
            <v>06201900</v>
          </cell>
          <cell r="D370" t="str">
            <v>140219</v>
          </cell>
          <cell r="E370" t="str">
            <v>Oasis Academy Watermead</v>
          </cell>
          <cell r="F370">
            <v>7995</v>
          </cell>
          <cell r="G370">
            <v>5025</v>
          </cell>
          <cell r="H370">
            <v>6765</v>
          </cell>
          <cell r="I370">
            <v>19785</v>
          </cell>
          <cell r="K370">
            <v>1170</v>
          </cell>
          <cell r="L370">
            <v>630</v>
          </cell>
          <cell r="M370">
            <v>990</v>
          </cell>
          <cell r="N370">
            <v>2790</v>
          </cell>
          <cell r="P370">
            <v>9165</v>
          </cell>
          <cell r="Q370">
            <v>5655</v>
          </cell>
          <cell r="R370">
            <v>7755</v>
          </cell>
          <cell r="S370">
            <v>22575</v>
          </cell>
          <cell r="U370">
            <v>0.97560975609756095</v>
          </cell>
          <cell r="V370">
            <v>0.87761194029850742</v>
          </cell>
          <cell r="W370">
            <v>0.97297297297297303</v>
          </cell>
          <cell r="Y370">
            <v>94815</v>
          </cell>
          <cell r="Z370">
            <v>0.42</v>
          </cell>
          <cell r="AA370">
            <v>9437.9</v>
          </cell>
          <cell r="AB370">
            <v>4.62</v>
          </cell>
          <cell r="AC370">
            <v>104296.5</v>
          </cell>
          <cell r="AD370">
            <v>3900</v>
          </cell>
          <cell r="AE370">
            <v>2085</v>
          </cell>
          <cell r="AF370">
            <v>2970</v>
          </cell>
          <cell r="AG370">
            <v>8955</v>
          </cell>
          <cell r="AH370">
            <v>4746.1500000000005</v>
          </cell>
          <cell r="AI370">
            <v>109042.65</v>
          </cell>
          <cell r="AM370">
            <v>109042.65</v>
          </cell>
        </row>
        <row r="371">
          <cell r="B371" t="str">
            <v>06233200</v>
          </cell>
          <cell r="D371" t="str">
            <v>143798</v>
          </cell>
          <cell r="E371" t="str">
            <v>Phillimore Community Primary Academy</v>
          </cell>
          <cell r="F371">
            <v>12792</v>
          </cell>
          <cell r="G371">
            <v>7176</v>
          </cell>
          <cell r="H371">
            <v>10824</v>
          </cell>
          <cell r="I371">
            <v>30792</v>
          </cell>
          <cell r="K371">
            <v>234</v>
          </cell>
          <cell r="L371">
            <v>420</v>
          </cell>
          <cell r="M371">
            <v>198</v>
          </cell>
          <cell r="N371">
            <v>852</v>
          </cell>
          <cell r="P371">
            <v>13026</v>
          </cell>
          <cell r="Q371">
            <v>7596</v>
          </cell>
          <cell r="R371">
            <v>11022</v>
          </cell>
          <cell r="S371">
            <v>31644</v>
          </cell>
          <cell r="U371">
            <v>1</v>
          </cell>
          <cell r="V371">
            <v>0.97073578595317722</v>
          </cell>
          <cell r="W371">
            <v>0.99693533558075387</v>
          </cell>
          <cell r="Y371">
            <v>132904.79999999999</v>
          </cell>
          <cell r="Z371">
            <v>0.44</v>
          </cell>
          <cell r="AA371">
            <v>13810.69</v>
          </cell>
          <cell r="AB371">
            <v>4.6400000000000006</v>
          </cell>
          <cell r="AC371">
            <v>146828.16</v>
          </cell>
          <cell r="AD371">
            <v>4875</v>
          </cell>
          <cell r="AE371">
            <v>2520</v>
          </cell>
          <cell r="AF371">
            <v>3870</v>
          </cell>
          <cell r="AG371">
            <v>11265</v>
          </cell>
          <cell r="AH371">
            <v>5970.4500000000007</v>
          </cell>
          <cell r="AI371">
            <v>152798.61000000002</v>
          </cell>
          <cell r="AM371">
            <v>152798.61000000002</v>
          </cell>
        </row>
        <row r="372">
          <cell r="B372" t="str">
            <v>06236600</v>
          </cell>
          <cell r="C372" t="str">
            <v>ACD-6236600</v>
          </cell>
          <cell r="D372" t="str">
            <v>00072366</v>
          </cell>
          <cell r="E372" t="str">
            <v>Pye Bank CE Primary School</v>
          </cell>
          <cell r="F372">
            <v>2340</v>
          </cell>
          <cell r="G372">
            <v>7620</v>
          </cell>
          <cell r="H372">
            <v>1980</v>
          </cell>
          <cell r="I372">
            <v>11940</v>
          </cell>
          <cell r="K372">
            <v>45</v>
          </cell>
          <cell r="L372">
            <v>420</v>
          </cell>
          <cell r="M372">
            <v>38</v>
          </cell>
          <cell r="N372">
            <v>503</v>
          </cell>
          <cell r="P372">
            <v>2385</v>
          </cell>
          <cell r="Q372">
            <v>8040</v>
          </cell>
          <cell r="R372">
            <v>2018</v>
          </cell>
          <cell r="S372">
            <v>12443</v>
          </cell>
          <cell r="U372">
            <v>0.98076923076923073</v>
          </cell>
          <cell r="V372">
            <v>1</v>
          </cell>
          <cell r="W372">
            <v>0.97916666666666663</v>
          </cell>
          <cell r="Y372">
            <v>52260.6</v>
          </cell>
          <cell r="Z372">
            <v>0.44</v>
          </cell>
          <cell r="AA372">
            <v>5436.24</v>
          </cell>
          <cell r="AB372">
            <v>4.6400000000000006</v>
          </cell>
          <cell r="AC372">
            <v>57735.520000000004</v>
          </cell>
          <cell r="AD372">
            <v>1215</v>
          </cell>
          <cell r="AE372">
            <v>2520</v>
          </cell>
          <cell r="AF372">
            <v>3795</v>
          </cell>
          <cell r="AG372">
            <v>7530</v>
          </cell>
          <cell r="AH372">
            <v>3990.9</v>
          </cell>
          <cell r="AI372">
            <v>61726.420000000006</v>
          </cell>
          <cell r="AM372">
            <v>61726.420000000006</v>
          </cell>
        </row>
        <row r="373">
          <cell r="B373" t="str">
            <v>06236300</v>
          </cell>
          <cell r="D373" t="str">
            <v>143997</v>
          </cell>
          <cell r="E373" t="str">
            <v>Rainbow Forge Primary Academy</v>
          </cell>
          <cell r="F373">
            <v>9270</v>
          </cell>
          <cell r="G373">
            <v>8190</v>
          </cell>
          <cell r="H373">
            <v>7844</v>
          </cell>
          <cell r="I373">
            <v>25304</v>
          </cell>
          <cell r="K373">
            <v>3510</v>
          </cell>
          <cell r="L373">
            <v>1470</v>
          </cell>
          <cell r="M373">
            <v>2970</v>
          </cell>
          <cell r="N373">
            <v>7950</v>
          </cell>
          <cell r="P373">
            <v>12780</v>
          </cell>
          <cell r="Q373">
            <v>9660</v>
          </cell>
          <cell r="R373">
            <v>10814</v>
          </cell>
          <cell r="S373">
            <v>33254</v>
          </cell>
          <cell r="U373">
            <v>0.33333333333333331</v>
          </cell>
          <cell r="V373">
            <v>0.41941391941391942</v>
          </cell>
          <cell r="W373">
            <v>0.31428571428571428</v>
          </cell>
          <cell r="Y373">
            <v>139666.79999999999</v>
          </cell>
          <cell r="Z373">
            <v>0.15</v>
          </cell>
          <cell r="AA373">
            <v>5152.5</v>
          </cell>
          <cell r="AB373">
            <v>4.3500000000000005</v>
          </cell>
          <cell r="AC373">
            <v>144654.90000000002</v>
          </cell>
          <cell r="AD373">
            <v>3810</v>
          </cell>
          <cell r="AE373">
            <v>3780</v>
          </cell>
          <cell r="AF373">
            <v>1980</v>
          </cell>
          <cell r="AG373">
            <v>9570</v>
          </cell>
          <cell r="AH373">
            <v>5072.1000000000004</v>
          </cell>
          <cell r="AI373">
            <v>149727.00000000003</v>
          </cell>
          <cell r="AM373">
            <v>149727.00000000003</v>
          </cell>
        </row>
        <row r="374">
          <cell r="B374" t="str">
            <v>06343100</v>
          </cell>
          <cell r="D374" t="str">
            <v>139133</v>
          </cell>
          <cell r="E374" t="str">
            <v>Southey Green Primary Academy</v>
          </cell>
          <cell r="F374">
            <v>24561</v>
          </cell>
          <cell r="G374">
            <v>16845</v>
          </cell>
          <cell r="H374">
            <v>20782</v>
          </cell>
          <cell r="I374">
            <v>62188</v>
          </cell>
          <cell r="K374">
            <v>3315</v>
          </cell>
          <cell r="L374">
            <v>3699</v>
          </cell>
          <cell r="M374">
            <v>2805</v>
          </cell>
          <cell r="N374">
            <v>9819</v>
          </cell>
          <cell r="P374">
            <v>27876</v>
          </cell>
          <cell r="Q374">
            <v>20544</v>
          </cell>
          <cell r="R374">
            <v>23587</v>
          </cell>
          <cell r="S374">
            <v>72007</v>
          </cell>
          <cell r="U374">
            <v>0.9296875</v>
          </cell>
          <cell r="V374">
            <v>0.96260017809439002</v>
          </cell>
          <cell r="W374">
            <v>0.94297610427226652</v>
          </cell>
          <cell r="Y374">
            <v>302429.40000000002</v>
          </cell>
          <cell r="Z374">
            <v>0.42</v>
          </cell>
          <cell r="AA374">
            <v>29890.79</v>
          </cell>
          <cell r="AB374">
            <v>4.62</v>
          </cell>
          <cell r="AC374">
            <v>332672.34000000003</v>
          </cell>
          <cell r="AD374">
            <v>11946</v>
          </cell>
          <cell r="AE374">
            <v>8340</v>
          </cell>
          <cell r="AF374">
            <v>8607</v>
          </cell>
          <cell r="AG374">
            <v>28893</v>
          </cell>
          <cell r="AH374">
            <v>15313.29</v>
          </cell>
          <cell r="AI374">
            <v>347985.63</v>
          </cell>
          <cell r="AM374">
            <v>347985.63</v>
          </cell>
        </row>
        <row r="375">
          <cell r="B375" t="str">
            <v>06340200</v>
          </cell>
          <cell r="D375" t="str">
            <v>140588</v>
          </cell>
          <cell r="E375" t="str">
            <v>St Catherine's Catholic Primary Academy</v>
          </cell>
          <cell r="F375">
            <v>8715</v>
          </cell>
          <cell r="G375">
            <v>9495</v>
          </cell>
          <cell r="H375">
            <v>7374</v>
          </cell>
          <cell r="I375">
            <v>25584</v>
          </cell>
          <cell r="K375">
            <v>1658</v>
          </cell>
          <cell r="L375">
            <v>1337</v>
          </cell>
          <cell r="M375">
            <v>1403</v>
          </cell>
          <cell r="N375">
            <v>4398</v>
          </cell>
          <cell r="P375">
            <v>10373</v>
          </cell>
          <cell r="Q375">
            <v>10832</v>
          </cell>
          <cell r="R375">
            <v>8777</v>
          </cell>
          <cell r="S375">
            <v>29982</v>
          </cell>
          <cell r="U375">
            <v>0.69565217391304346</v>
          </cell>
          <cell r="V375">
            <v>0.84518167456556081</v>
          </cell>
          <cell r="W375">
            <v>0.69199999999999995</v>
          </cell>
          <cell r="Y375">
            <v>125924.4</v>
          </cell>
          <cell r="Z375">
            <v>0.33</v>
          </cell>
          <cell r="AA375">
            <v>9875.66</v>
          </cell>
          <cell r="AB375">
            <v>4.53</v>
          </cell>
          <cell r="AC375">
            <v>135818.46000000002</v>
          </cell>
          <cell r="AD375">
            <v>2325</v>
          </cell>
          <cell r="AE375">
            <v>2520</v>
          </cell>
          <cell r="AF375">
            <v>1890</v>
          </cell>
          <cell r="AG375">
            <v>6735</v>
          </cell>
          <cell r="AH375">
            <v>3569.55</v>
          </cell>
          <cell r="AI375">
            <v>139388.01</v>
          </cell>
          <cell r="AM375">
            <v>139388.01</v>
          </cell>
        </row>
        <row r="376">
          <cell r="B376" t="str">
            <v>06520300</v>
          </cell>
          <cell r="D376" t="str">
            <v>139346</v>
          </cell>
          <cell r="E376" t="str">
            <v>St Joseph's Catholic Primary Academy</v>
          </cell>
          <cell r="F376">
            <v>5655</v>
          </cell>
          <cell r="G376">
            <v>3180</v>
          </cell>
          <cell r="H376">
            <v>4785</v>
          </cell>
          <cell r="I376">
            <v>13620</v>
          </cell>
          <cell r="K376">
            <v>2535</v>
          </cell>
          <cell r="L376">
            <v>1185</v>
          </cell>
          <cell r="M376">
            <v>2145</v>
          </cell>
          <cell r="N376">
            <v>5865</v>
          </cell>
          <cell r="P376">
            <v>8190</v>
          </cell>
          <cell r="Q376">
            <v>4365</v>
          </cell>
          <cell r="R376">
            <v>6930</v>
          </cell>
          <cell r="S376">
            <v>19485</v>
          </cell>
          <cell r="U376">
            <v>0.27586206896551724</v>
          </cell>
          <cell r="V376">
            <v>0.37264150943396224</v>
          </cell>
          <cell r="W376">
            <v>0.22222222222222221</v>
          </cell>
          <cell r="Y376">
            <v>81837</v>
          </cell>
          <cell r="Z376">
            <v>0.12</v>
          </cell>
          <cell r="AA376">
            <v>2387.39</v>
          </cell>
          <cell r="AB376">
            <v>4.32</v>
          </cell>
          <cell r="AC376">
            <v>84175.200000000012</v>
          </cell>
          <cell r="AD376">
            <v>195</v>
          </cell>
          <cell r="AE376">
            <v>210</v>
          </cell>
          <cell r="AF376">
            <v>165</v>
          </cell>
          <cell r="AG376">
            <v>570</v>
          </cell>
          <cell r="AH376">
            <v>302.10000000000002</v>
          </cell>
          <cell r="AI376">
            <v>84477.300000000017</v>
          </cell>
          <cell r="AM376">
            <v>84477.300000000017</v>
          </cell>
        </row>
        <row r="377">
          <cell r="B377" t="str">
            <v>06202000</v>
          </cell>
          <cell r="D377" t="str">
            <v>140341</v>
          </cell>
          <cell r="E377" t="str">
            <v>St Mary's CE Primary School (The DS Acad Trust)</v>
          </cell>
          <cell r="F377">
            <v>3660</v>
          </cell>
          <cell r="G377">
            <v>2904</v>
          </cell>
          <cell r="H377">
            <v>3097</v>
          </cell>
          <cell r="I377">
            <v>9661</v>
          </cell>
          <cell r="K377">
            <v>1050</v>
          </cell>
          <cell r="L377">
            <v>900</v>
          </cell>
          <cell r="M377">
            <v>888</v>
          </cell>
          <cell r="N377">
            <v>2838</v>
          </cell>
          <cell r="P377">
            <v>4710</v>
          </cell>
          <cell r="Q377">
            <v>3804</v>
          </cell>
          <cell r="R377">
            <v>3985</v>
          </cell>
          <cell r="S377">
            <v>12499</v>
          </cell>
          <cell r="U377">
            <v>0.76190476190476186</v>
          </cell>
          <cell r="V377">
            <v>0.71900826446280997</v>
          </cell>
          <cell r="W377">
            <v>0.875</v>
          </cell>
          <cell r="Y377">
            <v>52495.8</v>
          </cell>
          <cell r="Z377">
            <v>0.35</v>
          </cell>
          <cell r="AA377">
            <v>4316.6400000000003</v>
          </cell>
          <cell r="AB377">
            <v>4.55</v>
          </cell>
          <cell r="AC377">
            <v>56870.45</v>
          </cell>
          <cell r="AD377">
            <v>1245</v>
          </cell>
          <cell r="AE377">
            <v>630</v>
          </cell>
          <cell r="AF377">
            <v>495</v>
          </cell>
          <cell r="AG377">
            <v>2370</v>
          </cell>
          <cell r="AH377">
            <v>1256.1000000000001</v>
          </cell>
          <cell r="AI377">
            <v>58126.549999999996</v>
          </cell>
          <cell r="AM377">
            <v>58126.549999999996</v>
          </cell>
        </row>
        <row r="378">
          <cell r="B378" t="str">
            <v>06520700</v>
          </cell>
          <cell r="D378" t="str">
            <v>139347</v>
          </cell>
          <cell r="E378" t="str">
            <v>St Patrick's Catholic Primary Academy</v>
          </cell>
          <cell r="F378">
            <v>9672</v>
          </cell>
          <cell r="G378">
            <v>6045</v>
          </cell>
          <cell r="H378">
            <v>8184</v>
          </cell>
          <cell r="I378">
            <v>23901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P378">
            <v>9672</v>
          </cell>
          <cell r="Q378">
            <v>6045</v>
          </cell>
          <cell r="R378">
            <v>8184</v>
          </cell>
          <cell r="S378">
            <v>23901</v>
          </cell>
          <cell r="U378">
            <v>0.84</v>
          </cell>
          <cell r="V378">
            <v>0.76178660049627789</v>
          </cell>
          <cell r="W378">
            <v>0.8571428571428571</v>
          </cell>
          <cell r="Y378">
            <v>100384.2</v>
          </cell>
          <cell r="Z378">
            <v>0.36</v>
          </cell>
          <cell r="AA378">
            <v>8687.51</v>
          </cell>
          <cell r="AB378">
            <v>4.5600000000000005</v>
          </cell>
          <cell r="AC378">
            <v>108988.56000000001</v>
          </cell>
          <cell r="AD378">
            <v>1872</v>
          </cell>
          <cell r="AE378">
            <v>840</v>
          </cell>
          <cell r="AF378">
            <v>1485</v>
          </cell>
          <cell r="AG378">
            <v>4197</v>
          </cell>
          <cell r="AH378">
            <v>2224.4100000000003</v>
          </cell>
          <cell r="AI378">
            <v>111212.97000000002</v>
          </cell>
          <cell r="AM378">
            <v>111212.97000000002</v>
          </cell>
        </row>
        <row r="379">
          <cell r="B379" t="str">
            <v>06341400</v>
          </cell>
          <cell r="D379" t="str">
            <v>138828</v>
          </cell>
          <cell r="E379" t="str">
            <v>St. Thomas of Canterbury Catholic Primary Academy</v>
          </cell>
          <cell r="F379">
            <v>7785</v>
          </cell>
          <cell r="G379">
            <v>5237</v>
          </cell>
          <cell r="H379">
            <v>6587</v>
          </cell>
          <cell r="I379">
            <v>19609</v>
          </cell>
          <cell r="K379">
            <v>3495</v>
          </cell>
          <cell r="L379">
            <v>3066</v>
          </cell>
          <cell r="M379">
            <v>2957</v>
          </cell>
          <cell r="N379">
            <v>9518</v>
          </cell>
          <cell r="P379">
            <v>11280</v>
          </cell>
          <cell r="Q379">
            <v>8303</v>
          </cell>
          <cell r="R379">
            <v>9544</v>
          </cell>
          <cell r="S379">
            <v>29127</v>
          </cell>
          <cell r="U379">
            <v>0.22500000000000001</v>
          </cell>
          <cell r="V379">
            <v>0.16041248925809223</v>
          </cell>
          <cell r="W379">
            <v>0.16582914572864321</v>
          </cell>
          <cell r="Y379">
            <v>122333.4</v>
          </cell>
          <cell r="Z379">
            <v>0.08</v>
          </cell>
          <cell r="AA379">
            <v>2399.13</v>
          </cell>
          <cell r="AB379">
            <v>4.28</v>
          </cell>
          <cell r="AC379">
            <v>124663.56000000001</v>
          </cell>
          <cell r="AD379">
            <v>585</v>
          </cell>
          <cell r="AE379">
            <v>840</v>
          </cell>
          <cell r="AF379">
            <v>165</v>
          </cell>
          <cell r="AG379">
            <v>1590</v>
          </cell>
          <cell r="AH379">
            <v>842.7</v>
          </cell>
          <cell r="AI379">
            <v>125506.26000000001</v>
          </cell>
          <cell r="AM379">
            <v>125506.26000000001</v>
          </cell>
        </row>
        <row r="380">
          <cell r="B380" t="str">
            <v>06233900</v>
          </cell>
          <cell r="D380" t="str">
            <v>140310</v>
          </cell>
          <cell r="E380" t="str">
            <v>Tapton School Academy c/o Hillsborough Primary School</v>
          </cell>
          <cell r="F380">
            <v>10512</v>
          </cell>
          <cell r="G380">
            <v>5466</v>
          </cell>
          <cell r="H380">
            <v>8895</v>
          </cell>
          <cell r="I380">
            <v>24873</v>
          </cell>
          <cell r="K380">
            <v>2469</v>
          </cell>
          <cell r="L380">
            <v>1680</v>
          </cell>
          <cell r="M380">
            <v>2089</v>
          </cell>
          <cell r="N380">
            <v>6238</v>
          </cell>
          <cell r="P380">
            <v>12981</v>
          </cell>
          <cell r="Q380">
            <v>7146</v>
          </cell>
          <cell r="R380">
            <v>10984</v>
          </cell>
          <cell r="S380">
            <v>31111</v>
          </cell>
          <cell r="U380">
            <v>0.72413793103448276</v>
          </cell>
          <cell r="V380">
            <v>0.65639269406392697</v>
          </cell>
          <cell r="W380">
            <v>0.70820046298469841</v>
          </cell>
          <cell r="Y380">
            <v>130666.2</v>
          </cell>
          <cell r="Z380">
            <v>0.31</v>
          </cell>
          <cell r="AA380">
            <v>9622.58</v>
          </cell>
          <cell r="AB380">
            <v>4.51</v>
          </cell>
          <cell r="AC380">
            <v>140310.60999999999</v>
          </cell>
          <cell r="AD380">
            <v>3261</v>
          </cell>
          <cell r="AE380">
            <v>1890</v>
          </cell>
          <cell r="AF380">
            <v>2577</v>
          </cell>
          <cell r="AG380">
            <v>7728</v>
          </cell>
          <cell r="AH380">
            <v>4095.84</v>
          </cell>
          <cell r="AI380">
            <v>144406.44999999998</v>
          </cell>
          <cell r="AM380">
            <v>144406.44999999998</v>
          </cell>
        </row>
        <row r="381">
          <cell r="B381" t="str">
            <v>06223000</v>
          </cell>
          <cell r="D381" t="str">
            <v>142749</v>
          </cell>
          <cell r="E381" t="str">
            <v>Tinsley Meadows Primary Academy</v>
          </cell>
          <cell r="F381">
            <v>17505</v>
          </cell>
          <cell r="G381">
            <v>12495</v>
          </cell>
          <cell r="H381">
            <v>14812</v>
          </cell>
          <cell r="I381">
            <v>44812</v>
          </cell>
          <cell r="K381">
            <v>390</v>
          </cell>
          <cell r="L381">
            <v>420</v>
          </cell>
          <cell r="M381">
            <v>330</v>
          </cell>
          <cell r="N381">
            <v>1140</v>
          </cell>
          <cell r="P381">
            <v>17895</v>
          </cell>
          <cell r="Q381">
            <v>12915</v>
          </cell>
          <cell r="R381">
            <v>15142</v>
          </cell>
          <cell r="S381">
            <v>45952</v>
          </cell>
          <cell r="U381">
            <v>1</v>
          </cell>
          <cell r="V381">
            <v>0.97238895558223293</v>
          </cell>
          <cell r="W381">
            <v>1</v>
          </cell>
          <cell r="Y381">
            <v>192998.39999999999</v>
          </cell>
          <cell r="Z381">
            <v>0.44</v>
          </cell>
          <cell r="AA381">
            <v>20061.98</v>
          </cell>
          <cell r="AB381">
            <v>4.6400000000000006</v>
          </cell>
          <cell r="AC381">
            <v>213217.28000000003</v>
          </cell>
          <cell r="AD381">
            <v>4485</v>
          </cell>
          <cell r="AE381">
            <v>2940</v>
          </cell>
          <cell r="AF381">
            <v>3045</v>
          </cell>
          <cell r="AG381">
            <v>10470</v>
          </cell>
          <cell r="AH381">
            <v>5549.1</v>
          </cell>
          <cell r="AI381">
            <v>218766.38000000003</v>
          </cell>
          <cell r="AM381">
            <v>218766.38000000003</v>
          </cell>
        </row>
        <row r="382">
          <cell r="B382" t="str">
            <v>06203400</v>
          </cell>
          <cell r="D382" t="str">
            <v>141339</v>
          </cell>
          <cell r="E382" t="str">
            <v>Valley Park Primary Academy</v>
          </cell>
          <cell r="F382">
            <v>14490</v>
          </cell>
          <cell r="G382">
            <v>9102</v>
          </cell>
          <cell r="H382">
            <v>12261</v>
          </cell>
          <cell r="I382">
            <v>35853</v>
          </cell>
          <cell r="K382">
            <v>1365</v>
          </cell>
          <cell r="L382">
            <v>1470</v>
          </cell>
          <cell r="M382">
            <v>1155</v>
          </cell>
          <cell r="N382">
            <v>3990</v>
          </cell>
          <cell r="P382">
            <v>15855</v>
          </cell>
          <cell r="Q382">
            <v>10572</v>
          </cell>
          <cell r="R382">
            <v>13416</v>
          </cell>
          <cell r="S382">
            <v>39843</v>
          </cell>
          <cell r="U382">
            <v>0.93243243243243246</v>
          </cell>
          <cell r="V382">
            <v>0.93243243243243246</v>
          </cell>
          <cell r="W382">
            <v>0.92933507170795304</v>
          </cell>
          <cell r="Y382">
            <v>167340.6</v>
          </cell>
          <cell r="Z382">
            <v>0.41</v>
          </cell>
          <cell r="AA382">
            <v>16328.11</v>
          </cell>
          <cell r="AB382">
            <v>4.6100000000000003</v>
          </cell>
          <cell r="AC382">
            <v>183676.23</v>
          </cell>
          <cell r="AD382">
            <v>8835</v>
          </cell>
          <cell r="AE382">
            <v>5370</v>
          </cell>
          <cell r="AF382">
            <v>7410</v>
          </cell>
          <cell r="AG382">
            <v>21615</v>
          </cell>
          <cell r="AH382">
            <v>11455.95</v>
          </cell>
          <cell r="AI382">
            <v>195132.18000000002</v>
          </cell>
          <cell r="AM382">
            <v>195132.18000000002</v>
          </cell>
        </row>
        <row r="383">
          <cell r="B383" t="str">
            <v>06231100</v>
          </cell>
          <cell r="C383" t="str">
            <v>ACD-6231100</v>
          </cell>
          <cell r="D383" t="str">
            <v>00072311</v>
          </cell>
          <cell r="E383" t="str">
            <v>Wharncliffe Side Primary School</v>
          </cell>
          <cell r="F383">
            <v>5204</v>
          </cell>
          <cell r="G383">
            <v>4782</v>
          </cell>
          <cell r="H383">
            <v>4403</v>
          </cell>
          <cell r="I383">
            <v>14389</v>
          </cell>
          <cell r="K383">
            <v>809</v>
          </cell>
          <cell r="L383">
            <v>798</v>
          </cell>
          <cell r="M383">
            <v>685</v>
          </cell>
          <cell r="N383">
            <v>2292</v>
          </cell>
          <cell r="P383">
            <v>6013</v>
          </cell>
          <cell r="Q383">
            <v>5580</v>
          </cell>
          <cell r="R383">
            <v>5088</v>
          </cell>
          <cell r="S383">
            <v>16681</v>
          </cell>
          <cell r="U383">
            <v>0.17647058823529413</v>
          </cell>
          <cell r="V383">
            <v>8.7829360100376411E-2</v>
          </cell>
          <cell r="W383">
            <v>8.2048163772026506E-2</v>
          </cell>
          <cell r="Y383">
            <v>70060.2</v>
          </cell>
          <cell r="Z383">
            <v>0.05</v>
          </cell>
          <cell r="AA383">
            <v>866.21</v>
          </cell>
          <cell r="AB383">
            <v>4.25</v>
          </cell>
          <cell r="AC383">
            <v>70894.25</v>
          </cell>
          <cell r="AD383">
            <v>1038</v>
          </cell>
          <cell r="AE383">
            <v>1230</v>
          </cell>
          <cell r="AF383">
            <v>968.76</v>
          </cell>
          <cell r="AG383">
            <v>3236.76</v>
          </cell>
          <cell r="AH383">
            <v>1715.4828000000002</v>
          </cell>
          <cell r="AI383">
            <v>72609.732799999998</v>
          </cell>
          <cell r="AM383">
            <v>72609.732799999998</v>
          </cell>
        </row>
        <row r="384">
          <cell r="B384" t="str">
            <v>06202700</v>
          </cell>
          <cell r="D384" t="str">
            <v>140610</v>
          </cell>
          <cell r="E384" t="str">
            <v>Wincobank Nursery Infant Academy</v>
          </cell>
          <cell r="F384">
            <v>10407</v>
          </cell>
          <cell r="G384">
            <v>8085</v>
          </cell>
          <cell r="H384">
            <v>8806</v>
          </cell>
          <cell r="I384">
            <v>27298</v>
          </cell>
          <cell r="K384">
            <v>1443</v>
          </cell>
          <cell r="L384">
            <v>2037</v>
          </cell>
          <cell r="M384">
            <v>1221</v>
          </cell>
          <cell r="N384">
            <v>4701</v>
          </cell>
          <cell r="P384">
            <v>11850</v>
          </cell>
          <cell r="Q384">
            <v>10122</v>
          </cell>
          <cell r="R384">
            <v>10027</v>
          </cell>
          <cell r="S384">
            <v>31999</v>
          </cell>
          <cell r="U384">
            <v>0.64814814814814814</v>
          </cell>
          <cell r="V384">
            <v>0.61038961038961037</v>
          </cell>
          <cell r="W384">
            <v>0.65212169735788628</v>
          </cell>
          <cell r="Y384">
            <v>134395.79999999999</v>
          </cell>
          <cell r="Z384">
            <v>0.28000000000000003</v>
          </cell>
          <cell r="AA384">
            <v>8975.01</v>
          </cell>
          <cell r="AB384">
            <v>4.4800000000000004</v>
          </cell>
          <cell r="AC384">
            <v>143355.52000000002</v>
          </cell>
          <cell r="AD384">
            <v>4836</v>
          </cell>
          <cell r="AE384">
            <v>3780</v>
          </cell>
          <cell r="AF384">
            <v>3360</v>
          </cell>
          <cell r="AG384">
            <v>11976</v>
          </cell>
          <cell r="AH384">
            <v>6347.2800000000007</v>
          </cell>
          <cell r="AI384">
            <v>149702.80000000002</v>
          </cell>
          <cell r="AM384">
            <v>149702.80000000002</v>
          </cell>
        </row>
        <row r="385">
          <cell r="B385" t="str">
            <v>06232400</v>
          </cell>
          <cell r="D385" t="str">
            <v>00072324</v>
          </cell>
          <cell r="E385" t="str">
            <v xml:space="preserve">Woodseats Primary Academy School </v>
          </cell>
          <cell r="F385">
            <v>0</v>
          </cell>
          <cell r="G385">
            <v>9165</v>
          </cell>
          <cell r="H385">
            <v>7201</v>
          </cell>
          <cell r="I385">
            <v>16366</v>
          </cell>
          <cell r="K385">
            <v>0</v>
          </cell>
          <cell r="L385">
            <v>3640</v>
          </cell>
          <cell r="M385">
            <v>2860</v>
          </cell>
          <cell r="N385">
            <v>6500</v>
          </cell>
          <cell r="P385">
            <v>0</v>
          </cell>
          <cell r="Q385">
            <v>12805</v>
          </cell>
          <cell r="R385">
            <v>10061</v>
          </cell>
          <cell r="S385">
            <v>22866</v>
          </cell>
          <cell r="U385">
            <v>0.16666666666666666</v>
          </cell>
          <cell r="V385">
            <v>0.32078559738134205</v>
          </cell>
          <cell r="W385">
            <v>0.16812175554506842</v>
          </cell>
          <cell r="Y385">
            <v>96037.2</v>
          </cell>
          <cell r="Z385">
            <v>0.11</v>
          </cell>
          <cell r="AA385">
            <v>2551.62</v>
          </cell>
          <cell r="AB385">
            <v>4.3100000000000005</v>
          </cell>
          <cell r="AC385">
            <v>98552.46</v>
          </cell>
          <cell r="AD385">
            <v>0</v>
          </cell>
          <cell r="AE385">
            <v>2580</v>
          </cell>
          <cell r="AF385">
            <v>2250</v>
          </cell>
          <cell r="AG385">
            <v>4830</v>
          </cell>
          <cell r="AH385">
            <v>2559.9</v>
          </cell>
          <cell r="AI385">
            <v>101112.36</v>
          </cell>
          <cell r="AM385">
            <v>101112.36</v>
          </cell>
        </row>
        <row r="386">
          <cell r="B386" t="str">
            <v>06232100</v>
          </cell>
          <cell r="D386" t="str">
            <v>143620</v>
          </cell>
          <cell r="E386" t="str">
            <v>Wybourn NIJ Academy</v>
          </cell>
          <cell r="F386">
            <v>20754</v>
          </cell>
          <cell r="G386">
            <v>13394</v>
          </cell>
          <cell r="H386">
            <v>17561</v>
          </cell>
          <cell r="I386">
            <v>51709</v>
          </cell>
          <cell r="K386">
            <v>2100</v>
          </cell>
          <cell r="L386">
            <v>1950</v>
          </cell>
          <cell r="M386">
            <v>1777</v>
          </cell>
          <cell r="N386">
            <v>5827</v>
          </cell>
          <cell r="P386">
            <v>22854</v>
          </cell>
          <cell r="Q386">
            <v>15344</v>
          </cell>
          <cell r="R386">
            <v>19338</v>
          </cell>
          <cell r="S386">
            <v>57536</v>
          </cell>
          <cell r="U386">
            <v>0.98148148148148151</v>
          </cell>
          <cell r="V386">
            <v>1</v>
          </cell>
          <cell r="W386">
            <v>0.9775967413441955</v>
          </cell>
          <cell r="Y386">
            <v>241651.20000000001</v>
          </cell>
          <cell r="Z386">
            <v>0.43</v>
          </cell>
          <cell r="AA386">
            <v>24939</v>
          </cell>
          <cell r="AB386">
            <v>4.63</v>
          </cell>
          <cell r="AC386">
            <v>266391.67999999999</v>
          </cell>
          <cell r="AD386">
            <v>13383</v>
          </cell>
          <cell r="AE386">
            <v>7959</v>
          </cell>
          <cell r="AF386">
            <v>9505</v>
          </cell>
          <cell r="AG386">
            <v>30847</v>
          </cell>
          <cell r="AH386">
            <v>16348.910000000002</v>
          </cell>
          <cell r="AI386">
            <v>282740.58999999997</v>
          </cell>
          <cell r="AM386">
            <v>282740.58999999997</v>
          </cell>
        </row>
        <row r="388">
          <cell r="F388">
            <v>1902325.2857142857</v>
          </cell>
          <cell r="G388">
            <v>1306010</v>
          </cell>
          <cell r="H388">
            <v>1619996</v>
          </cell>
          <cell r="I388">
            <v>4828331.2857142854</v>
          </cell>
          <cell r="K388">
            <v>668192.57142857148</v>
          </cell>
          <cell r="L388">
            <v>424159</v>
          </cell>
          <cell r="M388">
            <v>570309</v>
          </cell>
          <cell r="N388">
            <v>1662660.5714285714</v>
          </cell>
          <cell r="P388">
            <v>2570518</v>
          </cell>
          <cell r="Q388">
            <v>1730169</v>
          </cell>
          <cell r="R388">
            <v>2190305</v>
          </cell>
          <cell r="S388">
            <v>6490992</v>
          </cell>
          <cell r="U388">
            <v>120.74562687678571</v>
          </cell>
          <cell r="V388">
            <v>117.48999510804109</v>
          </cell>
          <cell r="W388">
            <v>114.92987527603798</v>
          </cell>
          <cell r="Y388">
            <v>27262166.399999984</v>
          </cell>
          <cell r="Z388">
            <v>53.580000000000005</v>
          </cell>
          <cell r="AA388">
            <v>1269653.18</v>
          </cell>
          <cell r="AB388">
            <v>1632.7799999999995</v>
          </cell>
          <cell r="AC388">
            <v>28532753.890000001</v>
          </cell>
          <cell r="AD388">
            <v>464582</v>
          </cell>
          <cell r="AE388">
            <v>317226.98</v>
          </cell>
          <cell r="AF388">
            <v>339065.47</v>
          </cell>
          <cell r="AG388">
            <v>1120874.45</v>
          </cell>
          <cell r="AH388">
            <v>594063.45849999995</v>
          </cell>
          <cell r="AI388">
            <v>29126817.348499972</v>
          </cell>
          <cell r="AJ388">
            <v>31357</v>
          </cell>
          <cell r="AK388">
            <v>48643</v>
          </cell>
          <cell r="AL388">
            <v>80000</v>
          </cell>
          <cell r="AM388">
            <v>29206817.348499972</v>
          </cell>
        </row>
        <row r="390">
          <cell r="E390" t="str">
            <v>Childminder Totals (HBCW)</v>
          </cell>
          <cell r="F390">
            <v>39756</v>
          </cell>
          <cell r="G390">
            <v>23909</v>
          </cell>
          <cell r="H390">
            <v>36780</v>
          </cell>
          <cell r="I390">
            <v>100445</v>
          </cell>
          <cell r="K390">
            <v>43474</v>
          </cell>
          <cell r="L390">
            <v>23689</v>
          </cell>
          <cell r="M390">
            <v>38729</v>
          </cell>
          <cell r="N390">
            <v>105892</v>
          </cell>
          <cell r="P390">
            <v>83230</v>
          </cell>
          <cell r="Q390">
            <v>47598</v>
          </cell>
          <cell r="R390">
            <v>75509</v>
          </cell>
          <cell r="S390">
            <v>206337</v>
          </cell>
          <cell r="Y390">
            <v>866615.4</v>
          </cell>
          <cell r="Z390">
            <v>11.16</v>
          </cell>
          <cell r="AA390">
            <v>20103.32</v>
          </cell>
          <cell r="AB390">
            <v>695.76000000000067</v>
          </cell>
          <cell r="AC390">
            <v>886715.12000000011</v>
          </cell>
          <cell r="AD390">
            <v>4719</v>
          </cell>
          <cell r="AE390">
            <v>2893.32</v>
          </cell>
          <cell r="AF390">
            <v>3239</v>
          </cell>
          <cell r="AG390">
            <v>10851.32</v>
          </cell>
          <cell r="AH390">
            <v>5751.1996000000017</v>
          </cell>
          <cell r="AI390">
            <v>892466.31959999993</v>
          </cell>
          <cell r="AJ390">
            <v>0</v>
          </cell>
          <cell r="AK390">
            <v>0</v>
          </cell>
          <cell r="AL390">
            <v>0</v>
          </cell>
          <cell r="AM390">
            <v>892466.31959999993</v>
          </cell>
        </row>
        <row r="391">
          <cell r="E391" t="str">
            <v>PVI Totals (PG02)</v>
          </cell>
          <cell r="F391">
            <v>1070051</v>
          </cell>
          <cell r="G391">
            <v>685193</v>
          </cell>
          <cell r="H391">
            <v>905422</v>
          </cell>
          <cell r="I391">
            <v>2660666</v>
          </cell>
          <cell r="K391">
            <v>479252.5</v>
          </cell>
          <cell r="L391">
            <v>293093</v>
          </cell>
          <cell r="M391">
            <v>405370</v>
          </cell>
          <cell r="N391">
            <v>1177715.5</v>
          </cell>
          <cell r="P391">
            <v>1549304</v>
          </cell>
          <cell r="Q391">
            <v>978286</v>
          </cell>
          <cell r="R391">
            <v>1310792</v>
          </cell>
          <cell r="S391">
            <v>3838382</v>
          </cell>
          <cell r="Y391">
            <v>16121204.399999993</v>
          </cell>
          <cell r="Z391">
            <v>19.429999999999993</v>
          </cell>
          <cell r="AA391">
            <v>534665.6100000001</v>
          </cell>
          <cell r="AB391">
            <v>582.23</v>
          </cell>
          <cell r="AC391">
            <v>16656696.750000002</v>
          </cell>
          <cell r="AD391">
            <v>178321</v>
          </cell>
          <cell r="AE391">
            <v>115880.65999999999</v>
          </cell>
          <cell r="AF391">
            <v>129239.91</v>
          </cell>
          <cell r="AG391">
            <v>423441.57</v>
          </cell>
          <cell r="AH391">
            <v>224424.03210000004</v>
          </cell>
          <cell r="AI391">
            <v>16881120.782099999</v>
          </cell>
          <cell r="AJ391">
            <v>0</v>
          </cell>
          <cell r="AK391">
            <v>0</v>
          </cell>
          <cell r="AL391">
            <v>0</v>
          </cell>
          <cell r="AM391">
            <v>16881120.782099999</v>
          </cell>
        </row>
        <row r="392">
          <cell r="E392" t="str">
            <v>Maintained Schools (PG8)</v>
          </cell>
          <cell r="F392">
            <v>35655</v>
          </cell>
          <cell r="G392">
            <v>21116</v>
          </cell>
          <cell r="H392">
            <v>30169</v>
          </cell>
          <cell r="I392">
            <v>86940</v>
          </cell>
          <cell r="K392">
            <v>10302</v>
          </cell>
          <cell r="L392">
            <v>5161</v>
          </cell>
          <cell r="M392">
            <v>8717</v>
          </cell>
          <cell r="N392">
            <v>24180</v>
          </cell>
          <cell r="P392">
            <v>45957</v>
          </cell>
          <cell r="Q392">
            <v>26277</v>
          </cell>
          <cell r="R392">
            <v>38886</v>
          </cell>
          <cell r="S392">
            <v>111120</v>
          </cell>
          <cell r="Y392">
            <v>466704</v>
          </cell>
          <cell r="Z392">
            <v>0.5</v>
          </cell>
          <cell r="AA392">
            <v>27681.65</v>
          </cell>
          <cell r="AB392">
            <v>8.9</v>
          </cell>
          <cell r="AC392">
            <v>494252.04000000004</v>
          </cell>
          <cell r="AD392">
            <v>9750</v>
          </cell>
          <cell r="AE392">
            <v>5046</v>
          </cell>
          <cell r="AF392">
            <v>7743</v>
          </cell>
          <cell r="AG392">
            <v>22539</v>
          </cell>
          <cell r="AH392">
            <v>11945.67</v>
          </cell>
          <cell r="AI392">
            <v>506197.71</v>
          </cell>
          <cell r="AJ392">
            <v>31357</v>
          </cell>
          <cell r="AK392">
            <v>48643</v>
          </cell>
          <cell r="AL392">
            <v>80000</v>
          </cell>
          <cell r="AM392">
            <v>586197.71</v>
          </cell>
        </row>
        <row r="393">
          <cell r="E393" t="str">
            <v>Maintained Nursery class (PG9)</v>
          </cell>
          <cell r="F393">
            <v>333614.28571428568</v>
          </cell>
          <cell r="G393">
            <v>253483</v>
          </cell>
          <cell r="H393">
            <v>282290</v>
          </cell>
          <cell r="I393">
            <v>869387.28571428568</v>
          </cell>
          <cell r="K393">
            <v>71367.07142857142</v>
          </cell>
          <cell r="L393">
            <v>51610</v>
          </cell>
          <cell r="M393">
            <v>60499</v>
          </cell>
          <cell r="N393">
            <v>183476.07142857142</v>
          </cell>
          <cell r="P393">
            <v>404981</v>
          </cell>
          <cell r="Q393">
            <v>305093</v>
          </cell>
          <cell r="R393">
            <v>342789</v>
          </cell>
          <cell r="S393">
            <v>1052863</v>
          </cell>
          <cell r="Y393">
            <v>4422024.6000000006</v>
          </cell>
          <cell r="Z393">
            <v>8.5699999999999985</v>
          </cell>
          <cell r="AA393">
            <v>247913.15000000005</v>
          </cell>
          <cell r="AB393">
            <v>155.57000000000002</v>
          </cell>
          <cell r="AC393">
            <v>4669977.1900000004</v>
          </cell>
          <cell r="AD393">
            <v>106144</v>
          </cell>
          <cell r="AE393">
            <v>70911</v>
          </cell>
          <cell r="AF393">
            <v>73762.3</v>
          </cell>
          <cell r="AG393">
            <v>250817.3</v>
          </cell>
          <cell r="AH393">
            <v>132933.16899999999</v>
          </cell>
          <cell r="AI393">
            <v>4802910.3589999983</v>
          </cell>
          <cell r="AJ393">
            <v>0</v>
          </cell>
          <cell r="AK393">
            <v>0</v>
          </cell>
          <cell r="AL393">
            <v>0</v>
          </cell>
          <cell r="AM393">
            <v>4802910.3589999983</v>
          </cell>
        </row>
        <row r="394">
          <cell r="E394" t="str">
            <v>Academies (PG11)</v>
          </cell>
          <cell r="F394">
            <v>423249</v>
          </cell>
          <cell r="G394">
            <v>322309</v>
          </cell>
          <cell r="H394">
            <v>365335</v>
          </cell>
          <cell r="I394">
            <v>1110893</v>
          </cell>
          <cell r="K394">
            <v>63797</v>
          </cell>
          <cell r="L394">
            <v>50606</v>
          </cell>
          <cell r="M394">
            <v>56994</v>
          </cell>
          <cell r="N394">
            <v>171397</v>
          </cell>
          <cell r="P394">
            <v>487046</v>
          </cell>
          <cell r="Q394">
            <v>372915</v>
          </cell>
          <cell r="R394">
            <v>422329</v>
          </cell>
          <cell r="S394">
            <v>1282290</v>
          </cell>
          <cell r="Y394">
            <v>5385618</v>
          </cell>
          <cell r="Z394">
            <v>13.919999999999996</v>
          </cell>
          <cell r="AA394">
            <v>439289.45</v>
          </cell>
          <cell r="AB394">
            <v>190.32000000000002</v>
          </cell>
          <cell r="AC394">
            <v>5825112.79</v>
          </cell>
          <cell r="AD394">
            <v>165648</v>
          </cell>
          <cell r="AE394">
            <v>122496</v>
          </cell>
          <cell r="AF394">
            <v>125081.26</v>
          </cell>
          <cell r="AG394">
            <v>413225.26</v>
          </cell>
          <cell r="AH394">
            <v>219009.38780000008</v>
          </cell>
          <cell r="AI394">
            <v>6044122.1777999997</v>
          </cell>
          <cell r="AJ394">
            <v>0</v>
          </cell>
          <cell r="AK394">
            <v>0</v>
          </cell>
          <cell r="AL394">
            <v>0</v>
          </cell>
          <cell r="AM394">
            <v>6044122.1777999997</v>
          </cell>
        </row>
        <row r="395">
          <cell r="E395" t="str">
            <v>Combined Total</v>
          </cell>
          <cell r="F395">
            <v>1902325.2857142857</v>
          </cell>
          <cell r="G395">
            <v>1306010</v>
          </cell>
          <cell r="H395">
            <v>1619996</v>
          </cell>
          <cell r="I395">
            <v>4828331.2857142854</v>
          </cell>
          <cell r="K395">
            <v>668192.57142857136</v>
          </cell>
          <cell r="L395">
            <v>424159</v>
          </cell>
          <cell r="M395">
            <v>570309</v>
          </cell>
          <cell r="N395">
            <v>1662660.5714285714</v>
          </cell>
          <cell r="P395">
            <v>2570518</v>
          </cell>
          <cell r="Q395">
            <v>1730169</v>
          </cell>
          <cell r="R395">
            <v>2190305</v>
          </cell>
          <cell r="S395">
            <v>6490992</v>
          </cell>
          <cell r="Y395">
            <v>27262166.399999995</v>
          </cell>
          <cell r="Z395">
            <v>53.579999999999984</v>
          </cell>
          <cell r="AA395">
            <v>1269653.1800000002</v>
          </cell>
          <cell r="AB395">
            <v>1632.7800000000007</v>
          </cell>
          <cell r="AC395">
            <v>28532753.890000001</v>
          </cell>
          <cell r="AD395">
            <v>464582</v>
          </cell>
          <cell r="AE395">
            <v>317226.98</v>
          </cell>
          <cell r="AF395">
            <v>339065.47000000003</v>
          </cell>
          <cell r="AG395">
            <v>1120874.45</v>
          </cell>
          <cell r="AH395">
            <v>594063.45850000018</v>
          </cell>
          <cell r="AI395">
            <v>29126817.348499998</v>
          </cell>
          <cell r="AJ395">
            <v>31357</v>
          </cell>
          <cell r="AK395">
            <v>48643</v>
          </cell>
          <cell r="AL395">
            <v>80000</v>
          </cell>
          <cell r="AM395">
            <v>29206817.348499998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</row>
        <row r="399">
          <cell r="E399" t="str">
            <v>Average Hourly Rates 2020/21</v>
          </cell>
          <cell r="AC399">
            <v>-934.31000000610948</v>
          </cell>
          <cell r="AG399" t="str">
            <v>Roundings for deprivation funding</v>
          </cell>
        </row>
        <row r="400">
          <cell r="E400" t="str">
            <v>Childminder (HBCW)</v>
          </cell>
          <cell r="F400">
            <v>4.2699999999999996</v>
          </cell>
        </row>
        <row r="401">
          <cell r="E401" t="str">
            <v>PVI (PG02)</v>
          </cell>
          <cell r="F401">
            <v>4.3499999999999996</v>
          </cell>
        </row>
        <row r="402">
          <cell r="E402" t="str">
            <v>Maintained Schools (PG8)</v>
          </cell>
          <cell r="F402">
            <v>4.45</v>
          </cell>
        </row>
        <row r="403">
          <cell r="E403" t="str">
            <v>Maintained Nursery class (PG9)</v>
          </cell>
          <cell r="F403">
            <v>4.4400000000000004</v>
          </cell>
        </row>
        <row r="404">
          <cell r="E404" t="str">
            <v>Academies (PG11)</v>
          </cell>
          <cell r="F404">
            <v>4.53</v>
          </cell>
        </row>
        <row r="406">
          <cell r="E406" t="str">
            <v>Average PVI Hourly Rate</v>
          </cell>
          <cell r="F406">
            <v>4.3823600047608249</v>
          </cell>
        </row>
        <row r="408">
          <cell r="E408" t="str">
            <v>Average Hourly Rate</v>
          </cell>
          <cell r="F408">
            <v>4.4080000000000004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rraine.fox@sheffield.gov.uk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103"/>
  <sheetViews>
    <sheetView showGridLines="0" tabSelected="1" topLeftCell="A50" zoomScaleNormal="100" workbookViewId="0">
      <selection activeCell="G67" sqref="G67"/>
    </sheetView>
  </sheetViews>
  <sheetFormatPr defaultColWidth="8.81640625" defaultRowHeight="12.5" outlineLevelRow="1" x14ac:dyDescent="0.25"/>
  <cols>
    <col min="1" max="1" width="8.81640625" style="1"/>
    <col min="2" max="2" width="32" style="1" customWidth="1"/>
    <col min="3" max="3" width="11.26953125" style="1" customWidth="1"/>
    <col min="4" max="4" width="29.81640625" style="1" customWidth="1"/>
    <col min="5" max="5" width="10.453125" style="1" customWidth="1"/>
    <col min="6" max="6" width="2.26953125" style="1" customWidth="1"/>
    <col min="7" max="7" width="12.1796875" style="1" bestFit="1" customWidth="1"/>
    <col min="8" max="8" width="1.7265625" style="1" customWidth="1"/>
    <col min="9" max="9" width="18.81640625" style="2" bestFit="1" customWidth="1"/>
    <col min="10" max="11" width="1.81640625" style="1" customWidth="1"/>
    <col min="12" max="12" width="13" style="1" customWidth="1"/>
    <col min="13" max="14" width="8.81640625" style="1"/>
    <col min="15" max="15" width="9.7265625" style="1" bestFit="1" customWidth="1"/>
    <col min="16" max="16384" width="8.81640625" style="1"/>
  </cols>
  <sheetData>
    <row r="1" spans="2:10" ht="13" thickBot="1" x14ac:dyDescent="0.3"/>
    <row r="2" spans="2:10" ht="13.15" customHeight="1" x14ac:dyDescent="0.25">
      <c r="B2" s="99" t="s">
        <v>407</v>
      </c>
      <c r="C2" s="100"/>
      <c r="D2" s="100"/>
      <c r="E2" s="100"/>
      <c r="F2" s="100"/>
      <c r="G2" s="100"/>
      <c r="H2" s="100"/>
      <c r="I2" s="100"/>
      <c r="J2" s="101"/>
    </row>
    <row r="3" spans="2:10" ht="49.5" customHeight="1" thickBot="1" x14ac:dyDescent="0.3">
      <c r="B3" s="102"/>
      <c r="C3" s="103"/>
      <c r="D3" s="103"/>
      <c r="E3" s="103"/>
      <c r="F3" s="103"/>
      <c r="G3" s="103"/>
      <c r="H3" s="103"/>
      <c r="I3" s="103"/>
      <c r="J3" s="104"/>
    </row>
    <row r="5" spans="2:10" ht="15.5" x14ac:dyDescent="0.35">
      <c r="B5" s="3" t="s">
        <v>0</v>
      </c>
    </row>
    <row r="6" spans="2:10" x14ac:dyDescent="0.25">
      <c r="B6" s="87">
        <v>7</v>
      </c>
    </row>
    <row r="7" spans="2:10" ht="15.5" outlineLevel="1" x14ac:dyDescent="0.35">
      <c r="B7" s="3" t="s">
        <v>1</v>
      </c>
      <c r="D7" s="4" t="str">
        <f>VLOOKUP(B6,C69:D103,2,FALSE)</f>
        <v>07201400</v>
      </c>
    </row>
    <row r="8" spans="2:10" outlineLevel="1" x14ac:dyDescent="0.25"/>
    <row r="9" spans="2:10" outlineLevel="1" x14ac:dyDescent="0.25"/>
    <row r="10" spans="2:10" ht="13" thickBot="1" x14ac:dyDescent="0.3"/>
    <row r="11" spans="2:10" ht="54.5" thickBot="1" x14ac:dyDescent="0.45">
      <c r="B11" s="35" t="s">
        <v>2</v>
      </c>
      <c r="C11" s="36"/>
      <c r="D11" s="37"/>
      <c r="E11" s="38" t="s">
        <v>3</v>
      </c>
      <c r="F11" s="37"/>
      <c r="G11" s="38" t="s">
        <v>4</v>
      </c>
      <c r="H11" s="36"/>
      <c r="I11" s="39" t="s">
        <v>345</v>
      </c>
    </row>
    <row r="12" spans="2:10" ht="17.5" x14ac:dyDescent="0.35">
      <c r="B12" s="40"/>
      <c r="C12" s="29"/>
      <c r="D12" s="29"/>
      <c r="E12" s="34"/>
      <c r="F12" s="29"/>
      <c r="G12" s="29"/>
      <c r="H12" s="29"/>
      <c r="I12" s="30"/>
    </row>
    <row r="13" spans="2:10" ht="17.5" x14ac:dyDescent="0.35">
      <c r="B13" s="41" t="s">
        <v>402</v>
      </c>
      <c r="C13" s="10"/>
      <c r="D13" s="10"/>
      <c r="E13" s="43">
        <f>VLOOKUP($D$7, [1]Sum20!$B:$N,7,FALSE)</f>
        <v>0</v>
      </c>
      <c r="F13" s="10"/>
      <c r="G13" s="10"/>
      <c r="H13" s="10"/>
      <c r="I13" s="47"/>
    </row>
    <row r="14" spans="2:10" ht="17.5" x14ac:dyDescent="0.35">
      <c r="B14" s="41" t="s">
        <v>385</v>
      </c>
      <c r="C14" s="10"/>
      <c r="D14" s="42"/>
      <c r="E14" s="43">
        <f>VLOOKUP($D$7, [1]Sum20!$B:$N,5,FALSE)</f>
        <v>12255</v>
      </c>
      <c r="F14" s="42"/>
      <c r="G14" s="12"/>
      <c r="H14" s="44"/>
      <c r="I14" s="45">
        <f>SUM(E14*$G$21)</f>
        <v>55760.25</v>
      </c>
    </row>
    <row r="15" spans="2:10" ht="17.5" x14ac:dyDescent="0.35">
      <c r="B15" s="41" t="s">
        <v>386</v>
      </c>
      <c r="C15" s="10"/>
      <c r="D15" s="42"/>
      <c r="E15" s="43">
        <f>VLOOKUP($D$7, [1]Sum20!$B:$N,6,FALSE)</f>
        <v>2145</v>
      </c>
      <c r="F15" s="42"/>
      <c r="G15" s="12"/>
      <c r="H15" s="44"/>
      <c r="I15" s="45">
        <f>SUM(E15*$G$21)</f>
        <v>9759.75</v>
      </c>
    </row>
    <row r="16" spans="2:10" ht="17.5" x14ac:dyDescent="0.35">
      <c r="B16" s="41" t="s">
        <v>387</v>
      </c>
      <c r="C16" s="10"/>
      <c r="D16" s="42"/>
      <c r="E16" s="43">
        <f>VLOOKUP($D$7, [1]Sum20!$B:$N,8,FALSE)</f>
        <v>7713</v>
      </c>
      <c r="F16" s="42"/>
      <c r="G16" s="12"/>
      <c r="H16" s="44"/>
      <c r="I16" s="89">
        <f t="shared" ref="I16:I19" si="0">SUM(E16*$G$21)</f>
        <v>35094.15</v>
      </c>
    </row>
    <row r="17" spans="2:14" ht="17.5" x14ac:dyDescent="0.35">
      <c r="B17" s="41" t="s">
        <v>388</v>
      </c>
      <c r="C17" s="10"/>
      <c r="D17" s="10"/>
      <c r="E17" s="43">
        <f>VLOOKUP($D$7, [1]Sum20!$B:$N,9,FALSE)</f>
        <v>1665</v>
      </c>
      <c r="F17" s="10"/>
      <c r="G17" s="12"/>
      <c r="H17" s="44"/>
      <c r="I17" s="89">
        <f t="shared" si="0"/>
        <v>7575.75</v>
      </c>
    </row>
    <row r="18" spans="2:14" ht="17.5" x14ac:dyDescent="0.35">
      <c r="B18" s="41" t="s">
        <v>389</v>
      </c>
      <c r="C18" s="10"/>
      <c r="D18" s="42"/>
      <c r="E18" s="43">
        <f>VLOOKUP($D$7, [1]Sum20!$B:$N,11,FALSE)</f>
        <v>8952</v>
      </c>
      <c r="F18" s="42"/>
      <c r="G18" s="12"/>
      <c r="H18" s="10"/>
      <c r="I18" s="89">
        <f t="shared" si="0"/>
        <v>40731.599999999999</v>
      </c>
    </row>
    <row r="19" spans="2:14" ht="17.5" x14ac:dyDescent="0.35">
      <c r="B19" s="41" t="s">
        <v>390</v>
      </c>
      <c r="C19" s="10"/>
      <c r="D19" s="42"/>
      <c r="E19" s="43">
        <f>VLOOKUP($D$7, [1]Sum20!$B:$N,12,FALSE)</f>
        <v>1980</v>
      </c>
      <c r="F19" s="42"/>
      <c r="G19" s="12"/>
      <c r="H19" s="10"/>
      <c r="I19" s="89">
        <f t="shared" si="0"/>
        <v>9009</v>
      </c>
    </row>
    <row r="20" spans="2:14" ht="17.5" x14ac:dyDescent="0.35">
      <c r="B20" s="41"/>
      <c r="C20" s="10"/>
      <c r="D20" s="10"/>
      <c r="E20" s="46"/>
      <c r="F20" s="10"/>
      <c r="G20" s="10"/>
      <c r="H20" s="10"/>
      <c r="I20" s="47"/>
    </row>
    <row r="21" spans="2:14" ht="18.5" thickBot="1" x14ac:dyDescent="0.45">
      <c r="B21" s="48" t="s">
        <v>5</v>
      </c>
      <c r="C21" s="49"/>
      <c r="D21" s="6"/>
      <c r="E21" s="78">
        <f>SUM(E14:E19)</f>
        <v>34710</v>
      </c>
      <c r="F21" s="6"/>
      <c r="G21" s="12">
        <f>VLOOKUP($D$7,[1]Sum20!$B:$P,15,FALSE)</f>
        <v>4.55</v>
      </c>
      <c r="H21" s="10"/>
      <c r="I21" s="50">
        <f>SUM(I14:I19)</f>
        <v>157930.5</v>
      </c>
      <c r="L21" s="9"/>
    </row>
    <row r="22" spans="2:14" ht="13.5" thickTop="1" thickBot="1" x14ac:dyDescent="0.3">
      <c r="B22" s="51"/>
      <c r="C22" s="32"/>
      <c r="D22" s="52"/>
      <c r="E22" s="79">
        <f>VLOOKUP($D$7,[1]Sum20!$B:$N,13,FALSE)-E21</f>
        <v>0</v>
      </c>
      <c r="F22" s="80"/>
      <c r="G22" s="81"/>
      <c r="H22" s="81"/>
      <c r="I22" s="82">
        <f>ROUND(VLOOKUP($D$7,[1]Sum20!$B:$Q,16,FALSE),2)-I21</f>
        <v>0</v>
      </c>
    </row>
    <row r="23" spans="2:14" ht="13.5" customHeight="1" thickBot="1" x14ac:dyDescent="0.4">
      <c r="B23" s="5"/>
      <c r="G23" s="10"/>
      <c r="L23" s="24"/>
    </row>
    <row r="24" spans="2:14" ht="18" x14ac:dyDescent="0.4">
      <c r="B24" s="28" t="s">
        <v>335</v>
      </c>
      <c r="C24" s="29"/>
      <c r="D24" s="29"/>
      <c r="E24" s="29"/>
      <c r="F24" s="29"/>
      <c r="G24" s="29"/>
      <c r="H24" s="29"/>
      <c r="I24" s="30"/>
    </row>
    <row r="25" spans="2:14" ht="18.5" thickBot="1" x14ac:dyDescent="0.45">
      <c r="B25" s="31"/>
      <c r="C25" s="32"/>
      <c r="D25" s="32"/>
      <c r="E25" s="68" t="s">
        <v>3</v>
      </c>
      <c r="F25" s="69"/>
      <c r="G25" s="68" t="s">
        <v>4</v>
      </c>
      <c r="H25" s="70"/>
      <c r="I25" s="71" t="s">
        <v>336</v>
      </c>
    </row>
    <row r="26" spans="2:14" ht="17.5" x14ac:dyDescent="0.35">
      <c r="B26" s="41" t="s">
        <v>391</v>
      </c>
      <c r="C26" s="10"/>
      <c r="D26" s="10"/>
      <c r="E26" s="43">
        <f>IF(ISERROR((VLOOKUP($D$7,[1]Sum20!$B:$AB,26,FALSE))),0, VLOOKUP($D$7,[1]Sum20!$B:$AB,26,FALSE))</f>
        <v>4485</v>
      </c>
      <c r="F26" s="10"/>
      <c r="G26" s="12"/>
      <c r="H26" s="10"/>
      <c r="I26" s="54">
        <f>E26*$G$30</f>
        <v>2377.0500000000002</v>
      </c>
      <c r="L26" s="7">
        <f>VLOOKUP($D$7,[1]Sum20!$B:$AB,27,FALSE)-I26</f>
        <v>0</v>
      </c>
      <c r="N26" s="91"/>
    </row>
    <row r="27" spans="2:14" ht="17.5" x14ac:dyDescent="0.35">
      <c r="B27" s="41" t="s">
        <v>392</v>
      </c>
      <c r="C27" s="10"/>
      <c r="D27" s="10"/>
      <c r="E27" s="88">
        <f>IF(ISERROR((VLOOKUP($D$7,'[2]20 21'!$B:$AH,30,FALSE))),0,VLOOKUP($D$7,'[2]20 21'!$B:$AH,30,FALSE))</f>
        <v>3150</v>
      </c>
      <c r="F27" s="10"/>
      <c r="G27" s="12"/>
      <c r="H27" s="10"/>
      <c r="I27" s="90">
        <f t="shared" ref="I27:I28" si="1">E27*$G$30</f>
        <v>1669.5</v>
      </c>
      <c r="L27" s="7">
        <f>(E27*$G$30)-I27</f>
        <v>0</v>
      </c>
    </row>
    <row r="28" spans="2:14" ht="17.5" x14ac:dyDescent="0.35">
      <c r="B28" s="41" t="s">
        <v>393</v>
      </c>
      <c r="C28" s="10"/>
      <c r="D28" s="10"/>
      <c r="E28" s="88">
        <f>IF(ISERROR((VLOOKUP($D$7,'[2]20 21'!$B:$AI,31,FALSE))),0,VLOOKUP($D$7,'[2]20 21'!$B:$AI,31,FALSE))</f>
        <v>2130</v>
      </c>
      <c r="F28" s="10"/>
      <c r="G28" s="10"/>
      <c r="H28" s="10"/>
      <c r="I28" s="90">
        <f t="shared" si="1"/>
        <v>1128.9000000000001</v>
      </c>
      <c r="L28" s="7">
        <f>(E28*$G$30)-I28</f>
        <v>0</v>
      </c>
    </row>
    <row r="29" spans="2:14" ht="17.5" x14ac:dyDescent="0.35">
      <c r="B29" s="41"/>
      <c r="C29" s="10"/>
      <c r="D29" s="10"/>
      <c r="E29" s="64"/>
      <c r="F29" s="65"/>
      <c r="G29" s="66"/>
      <c r="H29" s="65"/>
      <c r="I29" s="67"/>
      <c r="L29" s="60"/>
    </row>
    <row r="30" spans="2:14" ht="18" thickBot="1" x14ac:dyDescent="0.4">
      <c r="B30" s="61" t="s">
        <v>339</v>
      </c>
      <c r="C30" s="32"/>
      <c r="D30" s="32"/>
      <c r="E30" s="62">
        <f>SUM(E26:E28)</f>
        <v>9765</v>
      </c>
      <c r="F30" s="32"/>
      <c r="G30" s="73">
        <v>0.53</v>
      </c>
      <c r="H30" s="32"/>
      <c r="I30" s="63">
        <f>SUM(I26:I28)</f>
        <v>5175.4500000000007</v>
      </c>
      <c r="L30" s="7">
        <f>(E30*$G$30)-I30</f>
        <v>0</v>
      </c>
    </row>
    <row r="31" spans="2:14" ht="13.5" customHeight="1" thickBot="1" x14ac:dyDescent="0.3">
      <c r="L31" s="7"/>
    </row>
    <row r="32" spans="2:14" ht="18.5" hidden="1" thickBot="1" x14ac:dyDescent="0.45">
      <c r="B32" s="11"/>
      <c r="G32" s="10"/>
      <c r="L32" s="7"/>
    </row>
    <row r="33" spans="2:12" ht="18" hidden="1" thickBot="1" x14ac:dyDescent="0.4">
      <c r="B33" s="5"/>
      <c r="G33" s="10"/>
      <c r="L33" s="7"/>
    </row>
    <row r="34" spans="2:12" ht="18" hidden="1" thickBot="1" x14ac:dyDescent="0.4">
      <c r="B34" s="5"/>
      <c r="G34" s="10"/>
      <c r="L34" s="7"/>
    </row>
    <row r="35" spans="2:12" ht="18.5" hidden="1" thickBot="1" x14ac:dyDescent="0.45">
      <c r="B35" s="11"/>
      <c r="G35" s="10"/>
      <c r="L35" s="9"/>
    </row>
    <row r="36" spans="2:12" ht="13" hidden="1" thickBot="1" x14ac:dyDescent="0.3"/>
    <row r="37" spans="2:12" ht="13" hidden="1" thickBot="1" x14ac:dyDescent="0.3">
      <c r="H37" s="8"/>
    </row>
    <row r="38" spans="2:12" ht="18" x14ac:dyDescent="0.4">
      <c r="B38" s="28" t="s">
        <v>341</v>
      </c>
      <c r="C38" s="29"/>
      <c r="D38" s="29"/>
      <c r="E38" s="29"/>
      <c r="F38" s="29"/>
      <c r="G38" s="29"/>
      <c r="H38" s="29"/>
      <c r="I38" s="30"/>
    </row>
    <row r="39" spans="2:12" ht="18.5" thickBot="1" x14ac:dyDescent="0.45">
      <c r="B39" s="31"/>
      <c r="C39" s="32"/>
      <c r="D39" s="32"/>
      <c r="E39" s="68" t="s">
        <v>342</v>
      </c>
      <c r="F39" s="69"/>
      <c r="G39" s="68" t="s">
        <v>346</v>
      </c>
      <c r="H39" s="70"/>
      <c r="I39" s="71" t="s">
        <v>343</v>
      </c>
    </row>
    <row r="40" spans="2:12" ht="18" customHeight="1" x14ac:dyDescent="0.35">
      <c r="B40" s="41" t="s">
        <v>391</v>
      </c>
      <c r="C40" s="10"/>
      <c r="D40" s="10"/>
      <c r="E40" s="43">
        <f>IF((ISERROR(VLOOKUP($D$7,[1]Sum20!$B:$AF,31,FALSE))),0,VLOOKUP($D$7,[1]Sum20!$B:$AF,31,FALSE))</f>
        <v>0</v>
      </c>
      <c r="F40" s="10"/>
      <c r="G40" s="10"/>
      <c r="H40" s="10"/>
      <c r="I40" s="54">
        <f>E40*$G$44</f>
        <v>0</v>
      </c>
      <c r="L40" s="7">
        <f>IF((ISERROR(VLOOKUP($D$7,[1]Sum20!$B:$AF,31,FALSE))),0,VLOOKUP($D$7,[1]Sum20!$B:$AF,31,FALSE))-E40</f>
        <v>0</v>
      </c>
    </row>
    <row r="41" spans="2:12" ht="18" customHeight="1" x14ac:dyDescent="0.35">
      <c r="B41" s="41" t="s">
        <v>394</v>
      </c>
      <c r="C41" s="10"/>
      <c r="D41" s="10"/>
      <c r="E41" s="88">
        <v>0</v>
      </c>
      <c r="F41" s="10"/>
      <c r="G41" s="12"/>
      <c r="H41" s="10"/>
      <c r="I41" s="90">
        <f t="shared" ref="I41:I42" si="2">E41*$G$44</f>
        <v>0</v>
      </c>
      <c r="L41" s="7">
        <f>(E41*$G$44)-I41</f>
        <v>0</v>
      </c>
    </row>
    <row r="42" spans="2:12" ht="18" customHeight="1" x14ac:dyDescent="0.35">
      <c r="B42" s="41" t="s">
        <v>393</v>
      </c>
      <c r="C42" s="10"/>
      <c r="D42" s="10"/>
      <c r="E42" s="88">
        <v>0</v>
      </c>
      <c r="F42" s="10"/>
      <c r="G42" s="12"/>
      <c r="H42" s="10"/>
      <c r="I42" s="90">
        <f t="shared" si="2"/>
        <v>0</v>
      </c>
      <c r="L42" s="7">
        <f>(E42*$G$44)-I42</f>
        <v>0</v>
      </c>
    </row>
    <row r="43" spans="2:12" ht="18" customHeight="1" x14ac:dyDescent="0.35">
      <c r="B43" s="41"/>
      <c r="C43" s="10"/>
      <c r="D43" s="10"/>
      <c r="E43" s="43"/>
      <c r="F43" s="10"/>
      <c r="G43" s="12"/>
      <c r="H43" s="10"/>
      <c r="I43" s="54"/>
      <c r="L43" s="60"/>
    </row>
    <row r="44" spans="2:12" ht="18" thickBot="1" x14ac:dyDescent="0.4">
      <c r="B44" s="61" t="s">
        <v>344</v>
      </c>
      <c r="C44" s="32"/>
      <c r="D44" s="32"/>
      <c r="E44" s="74">
        <f>SUM(E40:E42)</f>
        <v>0</v>
      </c>
      <c r="F44" s="75"/>
      <c r="G44" s="76">
        <v>615</v>
      </c>
      <c r="H44" s="75"/>
      <c r="I44" s="77">
        <f>SUM(I40:I42)</f>
        <v>0</v>
      </c>
      <c r="L44" s="7">
        <f>(E44*$G$30)-I44</f>
        <v>0</v>
      </c>
    </row>
    <row r="45" spans="2:12" ht="13.5" customHeight="1" thickBot="1" x14ac:dyDescent="0.3">
      <c r="H45" s="8"/>
    </row>
    <row r="46" spans="2:12" ht="18" customHeight="1" x14ac:dyDescent="0.4">
      <c r="B46" s="28" t="s">
        <v>401</v>
      </c>
      <c r="C46" s="29"/>
      <c r="D46" s="29"/>
      <c r="E46" s="96">
        <f>VLOOKUP($D$7, [1]Sum20!$B:$N,7,FALSE)</f>
        <v>0</v>
      </c>
      <c r="F46" s="29"/>
      <c r="G46" s="29"/>
      <c r="H46" s="29"/>
      <c r="I46" s="97"/>
    </row>
    <row r="47" spans="2:12" ht="25" customHeight="1" thickBot="1" x14ac:dyDescent="0.3">
      <c r="B47" s="105" t="s">
        <v>405</v>
      </c>
      <c r="C47" s="106"/>
      <c r="D47" s="106"/>
      <c r="E47" s="106"/>
      <c r="F47" s="106"/>
      <c r="G47" s="106"/>
      <c r="H47" s="106"/>
      <c r="I47" s="107"/>
    </row>
    <row r="48" spans="2:12" ht="13.5" customHeight="1" thickBot="1" x14ac:dyDescent="0.3">
      <c r="H48" s="8"/>
    </row>
    <row r="49" spans="2:15" ht="18" customHeight="1" x14ac:dyDescent="0.4">
      <c r="B49" s="28" t="s">
        <v>347</v>
      </c>
      <c r="C49" s="29"/>
      <c r="D49" s="29"/>
      <c r="E49" s="29"/>
      <c r="F49" s="29"/>
      <c r="G49" s="29"/>
      <c r="H49" s="33"/>
      <c r="I49" s="98">
        <f>IF(ISERROR((VLOOKUP($D$7, [1]Sum20!$B:$T,19,FALSE))),0,VLOOKUP($D$7,[1]Sum20!$B:$T,19,FALSE))</f>
        <v>0</v>
      </c>
      <c r="L49" s="7">
        <f>IF(ISERROR((VLOOKUP($D$7, [1]Sum20!$B:$T,19,FALSE))),0,VLOOKUP($D$7,[1]Sum20!$B:$T,19,FALSE))-I49</f>
        <v>0</v>
      </c>
    </row>
    <row r="50" spans="2:15" ht="18" customHeight="1" thickBot="1" x14ac:dyDescent="0.3">
      <c r="B50" s="51"/>
      <c r="C50" s="32"/>
      <c r="D50" s="32"/>
      <c r="E50" s="32"/>
      <c r="F50" s="32"/>
      <c r="G50" s="32"/>
      <c r="H50" s="52"/>
      <c r="I50" s="83"/>
    </row>
    <row r="51" spans="2:15" ht="13.5" customHeight="1" thickBot="1" x14ac:dyDescent="0.3">
      <c r="H51" s="8"/>
    </row>
    <row r="52" spans="2:15" ht="18" customHeight="1" x14ac:dyDescent="0.4">
      <c r="B52" s="28" t="s">
        <v>395</v>
      </c>
      <c r="C52" s="29"/>
      <c r="D52" s="29"/>
      <c r="E52" s="29"/>
      <c r="F52" s="29"/>
      <c r="G52" s="29"/>
      <c r="H52" s="33"/>
      <c r="I52" s="94">
        <f>VLOOKUP($D$7,[1]Sum20!$B:$Q,16,FALSE)</f>
        <v>157930.5</v>
      </c>
      <c r="L52" s="7">
        <f>I21-I52</f>
        <v>0</v>
      </c>
    </row>
    <row r="53" spans="2:15" ht="18" customHeight="1" x14ac:dyDescent="0.4">
      <c r="B53" s="48" t="s">
        <v>396</v>
      </c>
      <c r="C53" s="10"/>
      <c r="D53" s="84"/>
      <c r="E53" s="85"/>
      <c r="F53" s="84"/>
      <c r="G53" s="86"/>
      <c r="H53" s="10"/>
      <c r="I53" s="95">
        <f>IF(ISERROR((VLOOKUP($D$7,'[2]20 21'!$B:$AM,38,FALSE))),0, VLOOKUP($D$7,'[2]20 21'!$B:$AM,38,FALSE))</f>
        <v>157462.75</v>
      </c>
      <c r="L53" s="7">
        <f>IF(ISERROR((VLOOKUP($D$7,'[2]20 21'!$B:$AM,38,FALSE))),0, VLOOKUP($D$7,'[2]20 21'!$B:$AM,38,FALSE))-I53</f>
        <v>0</v>
      </c>
    </row>
    <row r="54" spans="2:15" ht="18" x14ac:dyDescent="0.4">
      <c r="B54" s="48" t="s">
        <v>348</v>
      </c>
      <c r="C54" s="10"/>
      <c r="D54" s="10"/>
      <c r="E54" s="10"/>
      <c r="F54" s="10"/>
      <c r="G54" s="10"/>
      <c r="H54" s="10"/>
      <c r="I54" s="95">
        <f>SUM(I52-I53)+I49</f>
        <v>467.75</v>
      </c>
      <c r="L54" s="7">
        <f>VLOOKUP($D$7,[1]Sum20!$B:$S,18,FALSE)-I54</f>
        <v>0</v>
      </c>
      <c r="O54" s="93"/>
    </row>
    <row r="55" spans="2:15" ht="18.5" thickBot="1" x14ac:dyDescent="0.45">
      <c r="B55" s="31"/>
      <c r="C55" s="32"/>
      <c r="D55" s="32"/>
      <c r="E55" s="53"/>
      <c r="F55" s="53"/>
      <c r="G55" s="32"/>
      <c r="H55" s="32"/>
      <c r="I55" s="82"/>
    </row>
    <row r="56" spans="2:15" ht="13.5" customHeight="1" thickBot="1" x14ac:dyDescent="0.3"/>
    <row r="57" spans="2:15" ht="13" x14ac:dyDescent="0.3">
      <c r="B57" s="19" t="s">
        <v>397</v>
      </c>
      <c r="C57" s="20"/>
      <c r="D57" s="20"/>
      <c r="E57" s="20"/>
      <c r="F57" s="20"/>
      <c r="G57" s="20"/>
      <c r="H57" s="20"/>
      <c r="I57" s="56"/>
      <c r="J57" s="55"/>
      <c r="K57" s="55"/>
      <c r="L57" s="55"/>
    </row>
    <row r="58" spans="2:15" x14ac:dyDescent="0.25">
      <c r="B58" s="21" t="s">
        <v>404</v>
      </c>
      <c r="C58" s="18"/>
      <c r="D58" s="18"/>
      <c r="E58" s="18"/>
      <c r="F58" s="18"/>
      <c r="G58" s="18"/>
      <c r="H58" s="18"/>
      <c r="I58" s="57"/>
      <c r="J58" s="55"/>
      <c r="K58" s="55"/>
      <c r="L58" s="55"/>
    </row>
    <row r="59" spans="2:15" x14ac:dyDescent="0.25">
      <c r="B59" s="21" t="s">
        <v>384</v>
      </c>
      <c r="C59" s="18"/>
      <c r="D59" s="18"/>
      <c r="E59" s="18"/>
      <c r="F59" s="18"/>
      <c r="G59" s="18"/>
      <c r="H59" s="18"/>
      <c r="I59" s="57"/>
      <c r="J59" s="55"/>
      <c r="K59" s="55"/>
      <c r="L59" s="55"/>
    </row>
    <row r="60" spans="2:15" ht="13" x14ac:dyDescent="0.3">
      <c r="B60" s="21" t="s">
        <v>349</v>
      </c>
      <c r="C60" s="18"/>
      <c r="D60" s="18"/>
      <c r="E60" s="18"/>
      <c r="F60" s="18"/>
      <c r="G60" s="18"/>
      <c r="H60" s="18"/>
      <c r="I60" s="57"/>
      <c r="J60" s="55"/>
      <c r="K60" s="55"/>
      <c r="L60" s="55"/>
    </row>
    <row r="61" spans="2:15" x14ac:dyDescent="0.25">
      <c r="B61" s="21" t="s">
        <v>403</v>
      </c>
      <c r="C61" s="18"/>
      <c r="D61" s="18"/>
      <c r="E61" s="18"/>
      <c r="F61" s="18"/>
      <c r="G61" s="18"/>
      <c r="H61" s="18"/>
      <c r="I61" s="57"/>
      <c r="J61" s="55"/>
      <c r="K61" s="55"/>
      <c r="L61" s="55"/>
    </row>
    <row r="62" spans="2:15" ht="13.5" thickBot="1" x14ac:dyDescent="0.35">
      <c r="B62" s="22" t="s">
        <v>406</v>
      </c>
      <c r="C62" s="23"/>
      <c r="D62" s="23"/>
      <c r="E62" s="23"/>
      <c r="F62" s="23"/>
      <c r="G62" s="23"/>
      <c r="H62" s="23"/>
      <c r="I62" s="58"/>
      <c r="J62" s="55"/>
      <c r="K62" s="55"/>
      <c r="L62" s="55"/>
    </row>
    <row r="63" spans="2:15" ht="17.5" x14ac:dyDescent="0.35">
      <c r="D63" s="13"/>
      <c r="I63" s="14"/>
    </row>
    <row r="64" spans="2:15" ht="18" thickBot="1" x14ac:dyDescent="0.4">
      <c r="B64" s="13" t="s">
        <v>337</v>
      </c>
      <c r="I64" s="15">
        <f>IF(I63&lt;1,0,I63+I35)</f>
        <v>0</v>
      </c>
    </row>
    <row r="65" spans="2:9" ht="18" thickTop="1" x14ac:dyDescent="0.35">
      <c r="B65" s="13" t="s">
        <v>400</v>
      </c>
      <c r="C65" s="17"/>
      <c r="I65" s="1"/>
    </row>
    <row r="66" spans="2:9" ht="15.5" x14ac:dyDescent="0.35">
      <c r="B66" s="59" t="s">
        <v>338</v>
      </c>
      <c r="C66" s="17"/>
      <c r="I66" s="1"/>
    </row>
    <row r="67" spans="2:9" ht="15.5" x14ac:dyDescent="0.35">
      <c r="B67" s="59"/>
      <c r="C67" s="17"/>
      <c r="I67" s="1"/>
    </row>
    <row r="68" spans="2:9" ht="15.5" x14ac:dyDescent="0.35">
      <c r="B68" s="59"/>
      <c r="C68" s="17"/>
      <c r="I68" s="1"/>
    </row>
    <row r="69" spans="2:9" outlineLevel="1" x14ac:dyDescent="0.25">
      <c r="B69" s="92" t="s">
        <v>8</v>
      </c>
      <c r="C69" s="72">
        <v>1</v>
      </c>
      <c r="D69" s="92" t="s">
        <v>350</v>
      </c>
      <c r="G69" s="16"/>
      <c r="H69" s="10"/>
      <c r="I69" s="1"/>
    </row>
    <row r="70" spans="2:9" outlineLevel="1" x14ac:dyDescent="0.25">
      <c r="B70" s="92" t="s">
        <v>9</v>
      </c>
      <c r="C70" s="72">
        <v>2</v>
      </c>
      <c r="D70" s="92" t="s">
        <v>351</v>
      </c>
      <c r="I70" s="1"/>
    </row>
    <row r="71" spans="2:9" outlineLevel="1" x14ac:dyDescent="0.25">
      <c r="B71" s="92" t="s">
        <v>11</v>
      </c>
      <c r="C71" s="72">
        <v>3</v>
      </c>
      <c r="D71" s="92" t="s">
        <v>352</v>
      </c>
      <c r="G71" s="16"/>
      <c r="H71" s="10"/>
      <c r="I71" s="1"/>
    </row>
    <row r="72" spans="2:9" outlineLevel="1" x14ac:dyDescent="0.25">
      <c r="B72" s="92" t="s">
        <v>17</v>
      </c>
      <c r="C72" s="72">
        <v>4</v>
      </c>
      <c r="D72" s="92" t="s">
        <v>353</v>
      </c>
      <c r="G72" s="16"/>
      <c r="H72" s="10"/>
      <c r="I72" s="1"/>
    </row>
    <row r="73" spans="2:9" outlineLevel="1" x14ac:dyDescent="0.25">
      <c r="B73" s="92" t="s">
        <v>19</v>
      </c>
      <c r="C73" s="72">
        <v>5</v>
      </c>
      <c r="D73" s="92" t="s">
        <v>354</v>
      </c>
      <c r="G73" s="16"/>
      <c r="H73" s="10"/>
      <c r="I73" s="1"/>
    </row>
    <row r="74" spans="2:9" outlineLevel="1" x14ac:dyDescent="0.25">
      <c r="B74" s="92" t="s">
        <v>27</v>
      </c>
      <c r="C74" s="72">
        <v>6</v>
      </c>
      <c r="D74" s="92" t="s">
        <v>355</v>
      </c>
      <c r="G74" s="16"/>
      <c r="H74" s="10"/>
      <c r="I74" s="1"/>
    </row>
    <row r="75" spans="2:9" outlineLevel="1" x14ac:dyDescent="0.25">
      <c r="B75" s="92" t="s">
        <v>40</v>
      </c>
      <c r="C75" s="72">
        <v>7</v>
      </c>
      <c r="D75" s="92" t="s">
        <v>356</v>
      </c>
      <c r="G75" s="16"/>
      <c r="H75" s="10"/>
      <c r="I75" s="1"/>
    </row>
    <row r="76" spans="2:9" outlineLevel="1" x14ac:dyDescent="0.25">
      <c r="B76" s="92" t="s">
        <v>42</v>
      </c>
      <c r="C76" s="72">
        <v>8</v>
      </c>
      <c r="D76" s="92" t="s">
        <v>357</v>
      </c>
      <c r="G76" s="16"/>
      <c r="H76" s="10"/>
      <c r="I76" s="1"/>
    </row>
    <row r="77" spans="2:9" outlineLevel="1" x14ac:dyDescent="0.25">
      <c r="B77" s="92" t="s">
        <v>44</v>
      </c>
      <c r="C77" s="72">
        <v>9</v>
      </c>
      <c r="D77" s="92" t="s">
        <v>358</v>
      </c>
      <c r="I77" s="1"/>
    </row>
    <row r="78" spans="2:9" outlineLevel="1" x14ac:dyDescent="0.25">
      <c r="B78" s="92" t="s">
        <v>47</v>
      </c>
      <c r="C78" s="72">
        <v>10</v>
      </c>
      <c r="D78" s="92" t="s">
        <v>359</v>
      </c>
      <c r="I78" s="1"/>
    </row>
    <row r="79" spans="2:9" outlineLevel="1" x14ac:dyDescent="0.25">
      <c r="B79" s="92" t="s">
        <v>398</v>
      </c>
      <c r="C79" s="72">
        <v>11</v>
      </c>
      <c r="D79" s="92" t="s">
        <v>399</v>
      </c>
      <c r="I79" s="1"/>
    </row>
    <row r="80" spans="2:9" outlineLevel="1" x14ac:dyDescent="0.25">
      <c r="B80" s="92" t="s">
        <v>97</v>
      </c>
      <c r="C80" s="72">
        <v>12</v>
      </c>
      <c r="D80" s="92" t="s">
        <v>360</v>
      </c>
      <c r="G80" s="16"/>
      <c r="H80" s="10"/>
      <c r="I80" s="1"/>
    </row>
    <row r="81" spans="2:9" outlineLevel="1" x14ac:dyDescent="0.25">
      <c r="B81" s="92" t="s">
        <v>99</v>
      </c>
      <c r="C81" s="72">
        <v>13</v>
      </c>
      <c r="D81" s="92" t="s">
        <v>361</v>
      </c>
      <c r="G81" s="16"/>
      <c r="H81" s="10"/>
      <c r="I81" s="1"/>
    </row>
    <row r="82" spans="2:9" outlineLevel="1" x14ac:dyDescent="0.25">
      <c r="B82" s="92" t="s">
        <v>108</v>
      </c>
      <c r="C82" s="72">
        <v>14</v>
      </c>
      <c r="D82" s="92" t="s">
        <v>362</v>
      </c>
      <c r="G82" s="16"/>
      <c r="H82" s="10"/>
      <c r="I82" s="1"/>
    </row>
    <row r="83" spans="2:9" outlineLevel="1" x14ac:dyDescent="0.25">
      <c r="B83" s="92" t="s">
        <v>340</v>
      </c>
      <c r="C83" s="72">
        <v>15</v>
      </c>
      <c r="D83" s="92" t="s">
        <v>363</v>
      </c>
      <c r="I83" s="1"/>
    </row>
    <row r="84" spans="2:9" outlineLevel="1" x14ac:dyDescent="0.25">
      <c r="B84" s="92" t="s">
        <v>169</v>
      </c>
      <c r="C84" s="72">
        <v>16</v>
      </c>
      <c r="D84" s="92" t="s">
        <v>364</v>
      </c>
      <c r="G84" s="16"/>
      <c r="H84" s="10"/>
      <c r="I84" s="1"/>
    </row>
    <row r="85" spans="2:9" outlineLevel="1" x14ac:dyDescent="0.25">
      <c r="B85" s="92" t="s">
        <v>185</v>
      </c>
      <c r="C85" s="72">
        <v>17</v>
      </c>
      <c r="D85" s="92" t="s">
        <v>365</v>
      </c>
      <c r="G85" s="16"/>
      <c r="H85" s="10"/>
      <c r="I85" s="1"/>
    </row>
    <row r="86" spans="2:9" outlineLevel="1" x14ac:dyDescent="0.25">
      <c r="B86" s="92" t="s">
        <v>202</v>
      </c>
      <c r="C86" s="72">
        <v>18</v>
      </c>
      <c r="D86" s="92" t="s">
        <v>366</v>
      </c>
      <c r="G86" s="16"/>
      <c r="H86" s="10"/>
      <c r="I86" s="1"/>
    </row>
    <row r="87" spans="2:9" outlineLevel="1" x14ac:dyDescent="0.25">
      <c r="B87" s="92" t="s">
        <v>205</v>
      </c>
      <c r="C87" s="72">
        <v>19</v>
      </c>
      <c r="D87" s="92" t="s">
        <v>367</v>
      </c>
      <c r="I87" s="1"/>
    </row>
    <row r="88" spans="2:9" outlineLevel="1" x14ac:dyDescent="0.25">
      <c r="B88" s="92" t="s">
        <v>212</v>
      </c>
      <c r="C88" s="72">
        <v>20</v>
      </c>
      <c r="D88" s="92" t="s">
        <v>368</v>
      </c>
      <c r="G88" s="16"/>
      <c r="H88" s="10"/>
      <c r="I88" s="1"/>
    </row>
    <row r="89" spans="2:9" outlineLevel="1" x14ac:dyDescent="0.25">
      <c r="B89" s="92" t="s">
        <v>215</v>
      </c>
      <c r="C89" s="72">
        <v>21</v>
      </c>
      <c r="D89" s="92" t="s">
        <v>369</v>
      </c>
      <c r="G89" s="16"/>
      <c r="H89" s="10"/>
      <c r="I89" s="1"/>
    </row>
    <row r="90" spans="2:9" outlineLevel="1" x14ac:dyDescent="0.25">
      <c r="B90" s="92" t="s">
        <v>217</v>
      </c>
      <c r="C90" s="72">
        <v>22</v>
      </c>
      <c r="D90" s="92" t="s">
        <v>370</v>
      </c>
      <c r="G90" s="16"/>
      <c r="H90" s="10"/>
      <c r="I90" s="1"/>
    </row>
    <row r="91" spans="2:9" outlineLevel="1" x14ac:dyDescent="0.25">
      <c r="B91" s="92" t="s">
        <v>222</v>
      </c>
      <c r="C91" s="72">
        <v>23</v>
      </c>
      <c r="D91" s="92" t="s">
        <v>371</v>
      </c>
      <c r="I91" s="1"/>
    </row>
    <row r="92" spans="2:9" outlineLevel="1" x14ac:dyDescent="0.25">
      <c r="B92" s="92" t="s">
        <v>226</v>
      </c>
      <c r="C92" s="72">
        <v>24</v>
      </c>
      <c r="D92" s="92" t="s">
        <v>372</v>
      </c>
      <c r="G92" s="16"/>
      <c r="H92" s="10"/>
      <c r="I92" s="1"/>
    </row>
    <row r="93" spans="2:9" outlineLevel="1" x14ac:dyDescent="0.25">
      <c r="B93" s="92" t="s">
        <v>227</v>
      </c>
      <c r="C93" s="72">
        <v>25</v>
      </c>
      <c r="D93" s="92" t="s">
        <v>373</v>
      </c>
      <c r="G93" s="16"/>
      <c r="H93" s="10"/>
      <c r="I93" s="1"/>
    </row>
    <row r="94" spans="2:9" outlineLevel="1" x14ac:dyDescent="0.25">
      <c r="B94" s="92" t="s">
        <v>232</v>
      </c>
      <c r="C94" s="72">
        <v>26</v>
      </c>
      <c r="D94" s="92" t="s">
        <v>374</v>
      </c>
      <c r="G94" s="16"/>
      <c r="H94" s="10"/>
      <c r="I94" s="1"/>
    </row>
    <row r="95" spans="2:9" outlineLevel="1" x14ac:dyDescent="0.25">
      <c r="B95" s="92" t="s">
        <v>241</v>
      </c>
      <c r="C95" s="72">
        <v>27</v>
      </c>
      <c r="D95" s="92" t="s">
        <v>375</v>
      </c>
      <c r="G95" s="16"/>
      <c r="H95" s="10"/>
      <c r="I95" s="1"/>
    </row>
    <row r="96" spans="2:9" outlineLevel="1" x14ac:dyDescent="0.25">
      <c r="B96" s="92" t="s">
        <v>250</v>
      </c>
      <c r="C96" s="72">
        <v>28</v>
      </c>
      <c r="D96" s="92" t="s">
        <v>376</v>
      </c>
      <c r="G96" s="16"/>
      <c r="H96" s="10"/>
      <c r="I96" s="1"/>
    </row>
    <row r="97" spans="2:9" outlineLevel="1" x14ac:dyDescent="0.25">
      <c r="B97" s="92" t="s">
        <v>251</v>
      </c>
      <c r="C97" s="72">
        <v>29</v>
      </c>
      <c r="D97" s="92" t="s">
        <v>377</v>
      </c>
      <c r="G97" s="16"/>
      <c r="H97" s="10"/>
      <c r="I97" s="1"/>
    </row>
    <row r="98" spans="2:9" outlineLevel="1" x14ac:dyDescent="0.25">
      <c r="B98" s="92" t="s">
        <v>279</v>
      </c>
      <c r="C98" s="72">
        <v>30</v>
      </c>
      <c r="D98" s="92" t="s">
        <v>378</v>
      </c>
      <c r="G98" s="16"/>
      <c r="H98" s="10"/>
      <c r="I98" s="1"/>
    </row>
    <row r="99" spans="2:9" outlineLevel="1" x14ac:dyDescent="0.25">
      <c r="B99" s="92" t="s">
        <v>280</v>
      </c>
      <c r="C99" s="72">
        <v>31</v>
      </c>
      <c r="D99" s="92" t="s">
        <v>379</v>
      </c>
      <c r="I99" s="1"/>
    </row>
    <row r="100" spans="2:9" outlineLevel="1" x14ac:dyDescent="0.25">
      <c r="B100" s="92" t="s">
        <v>281</v>
      </c>
      <c r="C100" s="72">
        <v>32</v>
      </c>
      <c r="D100" s="92" t="s">
        <v>380</v>
      </c>
      <c r="I100" s="1"/>
    </row>
    <row r="101" spans="2:9" outlineLevel="1" x14ac:dyDescent="0.25">
      <c r="B101" s="92" t="s">
        <v>284</v>
      </c>
      <c r="C101" s="72">
        <v>33</v>
      </c>
      <c r="D101" s="92" t="s">
        <v>381</v>
      </c>
      <c r="G101" s="16"/>
      <c r="H101" s="10"/>
      <c r="I101" s="1"/>
    </row>
    <row r="102" spans="2:9" outlineLevel="1" x14ac:dyDescent="0.25">
      <c r="B102" s="92" t="s">
        <v>297</v>
      </c>
      <c r="C102" s="72">
        <v>34</v>
      </c>
      <c r="D102" s="92" t="s">
        <v>382</v>
      </c>
      <c r="G102" s="16"/>
      <c r="H102" s="10"/>
      <c r="I102" s="1"/>
    </row>
    <row r="103" spans="2:9" outlineLevel="1" x14ac:dyDescent="0.25">
      <c r="B103" s="92" t="s">
        <v>300</v>
      </c>
      <c r="C103" s="72">
        <v>35</v>
      </c>
      <c r="D103" s="92" t="s">
        <v>383</v>
      </c>
      <c r="G103" s="16"/>
      <c r="H103" s="10"/>
      <c r="I103" s="1"/>
    </row>
  </sheetData>
  <dataConsolidate/>
  <mergeCells count="2">
    <mergeCell ref="B2:J3"/>
    <mergeCell ref="B47:I47"/>
  </mergeCells>
  <conditionalFormatting sqref="B64:H64 C63:I63">
    <cfRule type="cellIs" dxfId="2" priority="2" stopIfTrue="1" operator="lessThan">
      <formula>1</formula>
    </cfRule>
  </conditionalFormatting>
  <conditionalFormatting sqref="I64">
    <cfRule type="cellIs" dxfId="1" priority="3" stopIfTrue="1" operator="lessThan">
      <formula>1</formula>
    </cfRule>
  </conditionalFormatting>
  <conditionalFormatting sqref="B65">
    <cfRule type="cellIs" dxfId="0" priority="1" stopIfTrue="1" operator="lessThan">
      <formula>1</formula>
    </cfRule>
  </conditionalFormatting>
  <hyperlinks>
    <hyperlink ref="B66" r:id="rId1" display="lorraine.fox@sheffield.gov.uk" xr:uid="{00000000-0004-0000-0000-000000000000}"/>
  </hyperlinks>
  <pageMargins left="0.23622047244094491" right="0.23622047244094491" top="0.55118110236220474" bottom="0.55118110236220474" header="0.31496062992125984" footer="0.31496062992125984"/>
  <pageSetup paperSize="9" scale="6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 altText="List of providers">
                <anchor moveWithCells="1">
                  <from>
                    <xdr:col>2</xdr:col>
                    <xdr:colOff>190500</xdr:colOff>
                    <xdr:row>3</xdr:row>
                    <xdr:rowOff>69850</xdr:rowOff>
                  </from>
                  <to>
                    <xdr:col>3</xdr:col>
                    <xdr:colOff>1352550</xdr:colOff>
                    <xdr:row>4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31"/>
  <sheetViews>
    <sheetView workbookViewId="0">
      <selection activeCell="B1" sqref="B1:B331"/>
    </sheetView>
  </sheetViews>
  <sheetFormatPr defaultRowHeight="14.5" x14ac:dyDescent="0.35"/>
  <sheetData>
    <row r="1" spans="1:2" x14ac:dyDescent="0.35">
      <c r="A1" t="s">
        <v>330</v>
      </c>
      <c r="B1" s="26">
        <v>622223</v>
      </c>
    </row>
    <row r="2" spans="1:2" x14ac:dyDescent="0.35">
      <c r="A2" t="s">
        <v>6</v>
      </c>
      <c r="B2" s="26">
        <v>72318</v>
      </c>
    </row>
    <row r="3" spans="1:2" x14ac:dyDescent="0.35">
      <c r="A3" t="s">
        <v>307</v>
      </c>
      <c r="B3" s="25">
        <v>633159</v>
      </c>
    </row>
    <row r="4" spans="1:2" x14ac:dyDescent="0.35">
      <c r="A4" t="s">
        <v>7</v>
      </c>
      <c r="B4" s="25">
        <v>597998</v>
      </c>
    </row>
    <row r="5" spans="1:2" x14ac:dyDescent="0.35">
      <c r="A5" t="s">
        <v>8</v>
      </c>
      <c r="B5" s="26">
        <v>72342</v>
      </c>
    </row>
    <row r="6" spans="1:2" x14ac:dyDescent="0.35">
      <c r="A6" t="s">
        <v>9</v>
      </c>
      <c r="B6" s="26">
        <v>72343</v>
      </c>
    </row>
    <row r="7" spans="1:2" x14ac:dyDescent="0.35">
      <c r="A7" t="s">
        <v>10</v>
      </c>
      <c r="B7" s="26">
        <v>311837</v>
      </c>
    </row>
    <row r="8" spans="1:2" x14ac:dyDescent="0.35">
      <c r="A8" t="s">
        <v>11</v>
      </c>
      <c r="B8" s="26">
        <v>73429</v>
      </c>
    </row>
    <row r="9" spans="1:2" x14ac:dyDescent="0.35">
      <c r="A9" t="s">
        <v>12</v>
      </c>
      <c r="B9" s="26">
        <v>311838</v>
      </c>
    </row>
    <row r="10" spans="1:2" x14ac:dyDescent="0.35">
      <c r="A10" t="s">
        <v>13</v>
      </c>
      <c r="B10" s="26">
        <v>629684</v>
      </c>
    </row>
    <row r="11" spans="1:2" x14ac:dyDescent="0.35">
      <c r="A11" t="s">
        <v>14</v>
      </c>
      <c r="B11" s="26">
        <v>373048</v>
      </c>
    </row>
    <row r="12" spans="1:2" x14ac:dyDescent="0.35">
      <c r="A12" t="s">
        <v>15</v>
      </c>
      <c r="B12" s="26">
        <v>616885</v>
      </c>
    </row>
    <row r="13" spans="1:2" x14ac:dyDescent="0.35">
      <c r="A13" t="s">
        <v>16</v>
      </c>
      <c r="B13" s="26">
        <v>586651</v>
      </c>
    </row>
    <row r="14" spans="1:2" x14ac:dyDescent="0.35">
      <c r="A14" t="s">
        <v>17</v>
      </c>
      <c r="B14" s="26">
        <v>72281</v>
      </c>
    </row>
    <row r="15" spans="1:2" x14ac:dyDescent="0.35">
      <c r="A15" t="s">
        <v>18</v>
      </c>
      <c r="B15" s="26">
        <v>599491</v>
      </c>
    </row>
    <row r="16" spans="1:2" x14ac:dyDescent="0.35">
      <c r="A16" t="s">
        <v>19</v>
      </c>
      <c r="B16" s="26">
        <v>72322</v>
      </c>
    </row>
    <row r="17" spans="1:2" x14ac:dyDescent="0.35">
      <c r="A17" t="s">
        <v>20</v>
      </c>
      <c r="B17" s="26">
        <v>503618</v>
      </c>
    </row>
    <row r="18" spans="1:2" x14ac:dyDescent="0.35">
      <c r="A18" t="s">
        <v>331</v>
      </c>
      <c r="B18" s="26">
        <v>632814</v>
      </c>
    </row>
    <row r="19" spans="1:2" x14ac:dyDescent="0.35">
      <c r="A19" t="s">
        <v>21</v>
      </c>
      <c r="B19" s="26">
        <v>311840</v>
      </c>
    </row>
    <row r="20" spans="1:2" x14ac:dyDescent="0.35">
      <c r="A20" t="s">
        <v>22</v>
      </c>
      <c r="B20" s="26">
        <v>62274</v>
      </c>
    </row>
    <row r="21" spans="1:2" x14ac:dyDescent="0.35">
      <c r="A21" t="s">
        <v>23</v>
      </c>
      <c r="B21" s="26">
        <v>311841</v>
      </c>
    </row>
    <row r="22" spans="1:2" x14ac:dyDescent="0.35">
      <c r="A22" t="s">
        <v>24</v>
      </c>
      <c r="B22" s="26">
        <v>502157</v>
      </c>
    </row>
    <row r="23" spans="1:2" x14ac:dyDescent="0.35">
      <c r="A23" t="s">
        <v>25</v>
      </c>
      <c r="B23" s="26">
        <v>550415</v>
      </c>
    </row>
    <row r="24" spans="1:2" x14ac:dyDescent="0.35">
      <c r="A24" t="s">
        <v>26</v>
      </c>
      <c r="B24" s="26">
        <v>311842</v>
      </c>
    </row>
    <row r="25" spans="1:2" x14ac:dyDescent="0.35">
      <c r="A25" t="s">
        <v>27</v>
      </c>
      <c r="B25" s="26">
        <v>72241</v>
      </c>
    </row>
    <row r="26" spans="1:2" x14ac:dyDescent="0.35">
      <c r="A26" t="s">
        <v>28</v>
      </c>
      <c r="B26" s="26">
        <v>591204</v>
      </c>
    </row>
    <row r="27" spans="1:2" x14ac:dyDescent="0.35">
      <c r="A27" t="s">
        <v>29</v>
      </c>
      <c r="B27" s="26">
        <v>311843</v>
      </c>
    </row>
    <row r="28" spans="1:2" x14ac:dyDescent="0.35">
      <c r="A28" t="s">
        <v>30</v>
      </c>
      <c r="B28" s="26">
        <v>542222</v>
      </c>
    </row>
    <row r="29" spans="1:2" x14ac:dyDescent="0.35">
      <c r="A29" t="s">
        <v>31</v>
      </c>
      <c r="B29" s="26">
        <v>74276</v>
      </c>
    </row>
    <row r="30" spans="1:2" x14ac:dyDescent="0.35">
      <c r="A30" t="s">
        <v>32</v>
      </c>
      <c r="B30" s="26">
        <v>72323</v>
      </c>
    </row>
    <row r="31" spans="1:2" x14ac:dyDescent="0.35">
      <c r="A31" t="s">
        <v>33</v>
      </c>
      <c r="B31" s="26">
        <v>318777</v>
      </c>
    </row>
    <row r="32" spans="1:2" x14ac:dyDescent="0.35">
      <c r="A32" t="s">
        <v>34</v>
      </c>
      <c r="B32" s="26">
        <v>311845</v>
      </c>
    </row>
    <row r="33" spans="1:2" x14ac:dyDescent="0.35">
      <c r="A33" t="s">
        <v>309</v>
      </c>
      <c r="B33" s="26">
        <v>528454</v>
      </c>
    </row>
    <row r="34" spans="1:2" x14ac:dyDescent="0.35">
      <c r="A34" t="s">
        <v>35</v>
      </c>
      <c r="B34" s="26">
        <v>311847</v>
      </c>
    </row>
    <row r="35" spans="1:2" x14ac:dyDescent="0.35">
      <c r="A35" t="s">
        <v>36</v>
      </c>
      <c r="B35" s="26">
        <v>569974</v>
      </c>
    </row>
    <row r="36" spans="1:2" x14ac:dyDescent="0.35">
      <c r="A36" t="s">
        <v>37</v>
      </c>
      <c r="B36" s="26">
        <v>597476</v>
      </c>
    </row>
    <row r="37" spans="1:2" x14ac:dyDescent="0.35">
      <c r="A37" t="s">
        <v>38</v>
      </c>
      <c r="B37" s="26">
        <v>502140</v>
      </c>
    </row>
    <row r="38" spans="1:2" x14ac:dyDescent="0.35">
      <c r="A38" t="s">
        <v>39</v>
      </c>
      <c r="B38" s="26">
        <v>566568</v>
      </c>
    </row>
    <row r="39" spans="1:2" x14ac:dyDescent="0.35">
      <c r="A39" t="s">
        <v>40</v>
      </c>
      <c r="B39" s="26">
        <v>72014</v>
      </c>
    </row>
    <row r="40" spans="1:2" x14ac:dyDescent="0.35">
      <c r="A40" t="s">
        <v>41</v>
      </c>
      <c r="B40" s="26">
        <v>502156</v>
      </c>
    </row>
    <row r="41" spans="1:2" x14ac:dyDescent="0.35">
      <c r="A41" t="s">
        <v>42</v>
      </c>
      <c r="B41" s="26">
        <v>71000</v>
      </c>
    </row>
    <row r="42" spans="1:2" x14ac:dyDescent="0.35">
      <c r="A42" t="s">
        <v>43</v>
      </c>
      <c r="B42" s="26">
        <v>456919</v>
      </c>
    </row>
    <row r="43" spans="1:2" x14ac:dyDescent="0.35">
      <c r="A43" t="s">
        <v>44</v>
      </c>
      <c r="B43" s="26">
        <v>72325</v>
      </c>
    </row>
    <row r="44" spans="1:2" x14ac:dyDescent="0.35">
      <c r="A44" t="s">
        <v>45</v>
      </c>
      <c r="B44" s="26">
        <v>72095</v>
      </c>
    </row>
    <row r="45" spans="1:2" x14ac:dyDescent="0.35">
      <c r="A45" t="s">
        <v>46</v>
      </c>
      <c r="B45" s="26">
        <v>593436</v>
      </c>
    </row>
    <row r="46" spans="1:2" x14ac:dyDescent="0.35">
      <c r="A46" t="s">
        <v>47</v>
      </c>
      <c r="B46" s="26">
        <v>72344</v>
      </c>
    </row>
    <row r="47" spans="1:2" x14ac:dyDescent="0.35">
      <c r="A47" t="s">
        <v>48</v>
      </c>
      <c r="B47" s="26">
        <v>581586</v>
      </c>
    </row>
    <row r="48" spans="1:2" x14ac:dyDescent="0.35">
      <c r="A48" t="s">
        <v>49</v>
      </c>
      <c r="B48" s="26">
        <v>311851</v>
      </c>
    </row>
    <row r="49" spans="1:2" x14ac:dyDescent="0.35">
      <c r="A49" t="s">
        <v>50</v>
      </c>
      <c r="B49" s="26">
        <v>311849</v>
      </c>
    </row>
    <row r="50" spans="1:2" x14ac:dyDescent="0.35">
      <c r="A50" t="s">
        <v>51</v>
      </c>
      <c r="B50" s="26">
        <v>599632</v>
      </c>
    </row>
    <row r="51" spans="1:2" x14ac:dyDescent="0.35">
      <c r="A51" t="s">
        <v>52</v>
      </c>
      <c r="B51" s="26">
        <v>586589</v>
      </c>
    </row>
    <row r="52" spans="1:2" x14ac:dyDescent="0.35">
      <c r="A52" t="s">
        <v>53</v>
      </c>
      <c r="B52" s="26">
        <v>311852</v>
      </c>
    </row>
    <row r="53" spans="1:2" x14ac:dyDescent="0.35">
      <c r="A53" t="s">
        <v>54</v>
      </c>
      <c r="B53" s="26">
        <v>623166</v>
      </c>
    </row>
    <row r="54" spans="1:2" x14ac:dyDescent="0.35">
      <c r="A54" t="s">
        <v>55</v>
      </c>
      <c r="B54" s="26">
        <v>551300</v>
      </c>
    </row>
    <row r="55" spans="1:2" x14ac:dyDescent="0.35">
      <c r="A55" t="s">
        <v>56</v>
      </c>
      <c r="B55" s="26">
        <v>311853</v>
      </c>
    </row>
    <row r="56" spans="1:2" x14ac:dyDescent="0.35">
      <c r="A56" t="s">
        <v>57</v>
      </c>
      <c r="B56" s="26">
        <v>311854</v>
      </c>
    </row>
    <row r="57" spans="1:2" x14ac:dyDescent="0.35">
      <c r="A57" t="s">
        <v>58</v>
      </c>
      <c r="B57" s="26">
        <v>620293</v>
      </c>
    </row>
    <row r="58" spans="1:2" x14ac:dyDescent="0.35">
      <c r="A58" t="s">
        <v>59</v>
      </c>
      <c r="B58" s="26">
        <v>297169</v>
      </c>
    </row>
    <row r="59" spans="1:2" x14ac:dyDescent="0.35">
      <c r="A59" t="s">
        <v>60</v>
      </c>
      <c r="B59" s="26">
        <v>481090</v>
      </c>
    </row>
    <row r="60" spans="1:2" x14ac:dyDescent="0.35">
      <c r="A60" t="s">
        <v>310</v>
      </c>
      <c r="B60" s="26">
        <v>633157</v>
      </c>
    </row>
    <row r="61" spans="1:2" x14ac:dyDescent="0.35">
      <c r="A61" t="s">
        <v>61</v>
      </c>
      <c r="B61" s="26">
        <v>311857</v>
      </c>
    </row>
    <row r="62" spans="1:2" x14ac:dyDescent="0.35">
      <c r="A62" t="s">
        <v>62</v>
      </c>
      <c r="B62" s="26">
        <v>594418</v>
      </c>
    </row>
    <row r="63" spans="1:2" x14ac:dyDescent="0.35">
      <c r="A63" t="s">
        <v>63</v>
      </c>
      <c r="B63" s="26">
        <v>405386</v>
      </c>
    </row>
    <row r="64" spans="1:2" x14ac:dyDescent="0.35">
      <c r="A64" t="s">
        <v>64</v>
      </c>
      <c r="B64" s="26">
        <v>480675</v>
      </c>
    </row>
    <row r="65" spans="1:2" x14ac:dyDescent="0.35">
      <c r="A65" t="s">
        <v>65</v>
      </c>
      <c r="B65" s="26">
        <v>304968</v>
      </c>
    </row>
    <row r="66" spans="1:2" x14ac:dyDescent="0.35">
      <c r="A66" t="s">
        <v>66</v>
      </c>
      <c r="B66" s="26">
        <v>404028</v>
      </c>
    </row>
    <row r="67" spans="1:2" x14ac:dyDescent="0.35">
      <c r="A67" t="s">
        <v>67</v>
      </c>
      <c r="B67" s="26">
        <v>311858</v>
      </c>
    </row>
    <row r="68" spans="1:2" x14ac:dyDescent="0.35">
      <c r="A68" t="s">
        <v>311</v>
      </c>
      <c r="B68" s="26">
        <v>545660</v>
      </c>
    </row>
    <row r="69" spans="1:2" x14ac:dyDescent="0.35">
      <c r="A69" t="s">
        <v>68</v>
      </c>
      <c r="B69" s="26">
        <v>571041</v>
      </c>
    </row>
    <row r="70" spans="1:2" x14ac:dyDescent="0.35">
      <c r="A70" t="s">
        <v>69</v>
      </c>
      <c r="B70" s="26">
        <v>311859</v>
      </c>
    </row>
    <row r="71" spans="1:2" x14ac:dyDescent="0.35">
      <c r="A71" t="s">
        <v>70</v>
      </c>
      <c r="B71" s="26">
        <v>481643</v>
      </c>
    </row>
    <row r="72" spans="1:2" x14ac:dyDescent="0.35">
      <c r="A72" t="s">
        <v>71</v>
      </c>
      <c r="B72" s="26">
        <v>569616</v>
      </c>
    </row>
    <row r="73" spans="1:2" x14ac:dyDescent="0.35">
      <c r="A73" t="s">
        <v>72</v>
      </c>
      <c r="B73" s="26">
        <v>62326</v>
      </c>
    </row>
    <row r="74" spans="1:2" x14ac:dyDescent="0.35">
      <c r="A74" t="s">
        <v>73</v>
      </c>
      <c r="B74" s="26">
        <v>311860</v>
      </c>
    </row>
    <row r="75" spans="1:2" x14ac:dyDescent="0.35">
      <c r="A75" t="s">
        <v>74</v>
      </c>
      <c r="B75" s="26">
        <v>311861</v>
      </c>
    </row>
    <row r="76" spans="1:2" x14ac:dyDescent="0.35">
      <c r="A76" t="s">
        <v>75</v>
      </c>
      <c r="B76" s="26">
        <v>296344</v>
      </c>
    </row>
    <row r="77" spans="1:2" x14ac:dyDescent="0.35">
      <c r="A77" t="s">
        <v>76</v>
      </c>
      <c r="B77" s="26">
        <v>548607</v>
      </c>
    </row>
    <row r="78" spans="1:2" x14ac:dyDescent="0.35">
      <c r="A78" t="s">
        <v>77</v>
      </c>
      <c r="B78" s="26">
        <v>311863</v>
      </c>
    </row>
    <row r="79" spans="1:2" x14ac:dyDescent="0.35">
      <c r="A79" t="s">
        <v>78</v>
      </c>
      <c r="B79" s="26">
        <v>347963</v>
      </c>
    </row>
    <row r="80" spans="1:2" x14ac:dyDescent="0.35">
      <c r="A80" t="s">
        <v>79</v>
      </c>
      <c r="B80" s="26">
        <v>399013</v>
      </c>
    </row>
    <row r="81" spans="1:2" x14ac:dyDescent="0.35">
      <c r="A81" t="s">
        <v>332</v>
      </c>
      <c r="B81" s="26">
        <v>520882</v>
      </c>
    </row>
    <row r="82" spans="1:2" x14ac:dyDescent="0.35">
      <c r="A82" t="s">
        <v>80</v>
      </c>
      <c r="B82" s="26">
        <v>62028</v>
      </c>
    </row>
    <row r="83" spans="1:2" x14ac:dyDescent="0.35">
      <c r="A83" t="s">
        <v>81</v>
      </c>
      <c r="B83" s="26">
        <v>539160</v>
      </c>
    </row>
    <row r="84" spans="1:2" x14ac:dyDescent="0.35">
      <c r="A84" t="s">
        <v>82</v>
      </c>
      <c r="B84" s="26">
        <v>311934</v>
      </c>
    </row>
    <row r="85" spans="1:2" x14ac:dyDescent="0.35">
      <c r="A85" t="s">
        <v>83</v>
      </c>
      <c r="B85" s="26">
        <v>314330</v>
      </c>
    </row>
    <row r="86" spans="1:2" x14ac:dyDescent="0.35">
      <c r="A86" t="s">
        <v>84</v>
      </c>
      <c r="B86" s="26">
        <v>311865</v>
      </c>
    </row>
    <row r="87" spans="1:2" x14ac:dyDescent="0.35">
      <c r="A87" t="s">
        <v>85</v>
      </c>
      <c r="B87" s="26">
        <v>578898</v>
      </c>
    </row>
    <row r="88" spans="1:2" x14ac:dyDescent="0.35">
      <c r="A88" t="s">
        <v>86</v>
      </c>
      <c r="B88" s="26">
        <v>72365</v>
      </c>
    </row>
    <row r="89" spans="1:2" x14ac:dyDescent="0.35">
      <c r="A89" t="s">
        <v>87</v>
      </c>
      <c r="B89" s="26">
        <v>311866</v>
      </c>
    </row>
    <row r="90" spans="1:2" x14ac:dyDescent="0.35">
      <c r="A90" t="s">
        <v>88</v>
      </c>
      <c r="B90" s="26">
        <v>621016</v>
      </c>
    </row>
    <row r="91" spans="1:2" x14ac:dyDescent="0.35">
      <c r="A91" t="s">
        <v>89</v>
      </c>
      <c r="B91" s="26">
        <v>404020</v>
      </c>
    </row>
    <row r="92" spans="1:2" x14ac:dyDescent="0.35">
      <c r="A92" t="s">
        <v>312</v>
      </c>
      <c r="B92" s="26">
        <v>626097</v>
      </c>
    </row>
    <row r="93" spans="1:2" x14ac:dyDescent="0.35">
      <c r="A93" t="s">
        <v>90</v>
      </c>
      <c r="B93" s="26">
        <v>572004</v>
      </c>
    </row>
    <row r="94" spans="1:2" x14ac:dyDescent="0.35">
      <c r="A94" t="s">
        <v>91</v>
      </c>
      <c r="B94" s="26">
        <v>62330</v>
      </c>
    </row>
    <row r="95" spans="1:2" x14ac:dyDescent="0.35">
      <c r="A95" t="s">
        <v>92</v>
      </c>
      <c r="B95" s="26">
        <v>311868</v>
      </c>
    </row>
    <row r="96" spans="1:2" x14ac:dyDescent="0.35">
      <c r="A96" t="s">
        <v>93</v>
      </c>
      <c r="B96" s="26">
        <v>558903</v>
      </c>
    </row>
    <row r="97" spans="1:2" x14ac:dyDescent="0.35">
      <c r="A97" t="s">
        <v>94</v>
      </c>
      <c r="B97" s="26">
        <v>529703</v>
      </c>
    </row>
    <row r="98" spans="1:2" x14ac:dyDescent="0.35">
      <c r="A98" t="s">
        <v>95</v>
      </c>
      <c r="B98" s="26">
        <v>580006</v>
      </c>
    </row>
    <row r="99" spans="1:2" x14ac:dyDescent="0.35">
      <c r="A99" t="s">
        <v>96</v>
      </c>
      <c r="B99" s="26">
        <v>593223</v>
      </c>
    </row>
    <row r="100" spans="1:2" x14ac:dyDescent="0.35">
      <c r="A100" t="s">
        <v>97</v>
      </c>
      <c r="B100" s="26">
        <v>72036</v>
      </c>
    </row>
    <row r="101" spans="1:2" x14ac:dyDescent="0.35">
      <c r="A101" t="s">
        <v>98</v>
      </c>
      <c r="B101" s="26">
        <v>598028</v>
      </c>
    </row>
    <row r="102" spans="1:2" x14ac:dyDescent="0.35">
      <c r="A102" t="s">
        <v>99</v>
      </c>
      <c r="B102" s="26">
        <v>71002</v>
      </c>
    </row>
    <row r="103" spans="1:2" x14ac:dyDescent="0.35">
      <c r="A103" t="s">
        <v>100</v>
      </c>
      <c r="B103" s="26">
        <v>408653</v>
      </c>
    </row>
    <row r="104" spans="1:2" x14ac:dyDescent="0.35">
      <c r="A104" t="s">
        <v>101</v>
      </c>
      <c r="B104" s="26">
        <v>510672</v>
      </c>
    </row>
    <row r="105" spans="1:2" x14ac:dyDescent="0.35">
      <c r="A105" t="s">
        <v>102</v>
      </c>
      <c r="B105" s="26">
        <v>62305</v>
      </c>
    </row>
    <row r="106" spans="1:2" x14ac:dyDescent="0.35">
      <c r="A106" t="s">
        <v>103</v>
      </c>
      <c r="B106" s="26">
        <v>311872</v>
      </c>
    </row>
    <row r="107" spans="1:2" x14ac:dyDescent="0.35">
      <c r="A107" t="s">
        <v>104</v>
      </c>
      <c r="B107" s="26">
        <v>483432</v>
      </c>
    </row>
    <row r="108" spans="1:2" x14ac:dyDescent="0.35">
      <c r="A108" t="s">
        <v>313</v>
      </c>
      <c r="B108" s="26">
        <v>633874</v>
      </c>
    </row>
    <row r="109" spans="1:2" x14ac:dyDescent="0.35">
      <c r="A109" t="s">
        <v>105</v>
      </c>
      <c r="B109" s="26">
        <v>311873</v>
      </c>
    </row>
    <row r="110" spans="1:2" x14ac:dyDescent="0.35">
      <c r="A110" t="s">
        <v>106</v>
      </c>
      <c r="B110" s="26">
        <v>311874</v>
      </c>
    </row>
    <row r="111" spans="1:2" x14ac:dyDescent="0.35">
      <c r="A111" t="s">
        <v>107</v>
      </c>
      <c r="B111" s="26">
        <v>615660</v>
      </c>
    </row>
    <row r="112" spans="1:2" x14ac:dyDescent="0.35">
      <c r="A112" t="s">
        <v>108</v>
      </c>
      <c r="B112" s="26">
        <v>72252</v>
      </c>
    </row>
    <row r="113" spans="1:2" x14ac:dyDescent="0.35">
      <c r="A113" t="s">
        <v>109</v>
      </c>
      <c r="B113" s="26">
        <v>587495</v>
      </c>
    </row>
    <row r="114" spans="1:2" x14ac:dyDescent="0.35">
      <c r="A114" t="s">
        <v>110</v>
      </c>
      <c r="B114" s="26">
        <v>339524</v>
      </c>
    </row>
    <row r="115" spans="1:2" x14ac:dyDescent="0.35">
      <c r="A115" t="s">
        <v>111</v>
      </c>
      <c r="B115" s="26">
        <v>297395</v>
      </c>
    </row>
    <row r="116" spans="1:2" x14ac:dyDescent="0.35">
      <c r="A116" t="s">
        <v>112</v>
      </c>
      <c r="B116" s="26">
        <v>579840</v>
      </c>
    </row>
    <row r="117" spans="1:2" x14ac:dyDescent="0.35">
      <c r="A117" t="s">
        <v>113</v>
      </c>
      <c r="B117" s="26">
        <v>62004</v>
      </c>
    </row>
    <row r="118" spans="1:2" x14ac:dyDescent="0.35">
      <c r="A118" t="s">
        <v>114</v>
      </c>
      <c r="B118" s="26">
        <v>590792</v>
      </c>
    </row>
    <row r="119" spans="1:2" x14ac:dyDescent="0.35">
      <c r="A119" t="s">
        <v>115</v>
      </c>
      <c r="B119" s="26">
        <v>301345</v>
      </c>
    </row>
    <row r="120" spans="1:2" x14ac:dyDescent="0.35">
      <c r="A120" t="s">
        <v>116</v>
      </c>
      <c r="B120" s="26">
        <v>502159</v>
      </c>
    </row>
    <row r="121" spans="1:2" x14ac:dyDescent="0.35">
      <c r="A121" t="s">
        <v>117</v>
      </c>
      <c r="B121" s="26">
        <v>399335</v>
      </c>
    </row>
    <row r="122" spans="1:2" x14ac:dyDescent="0.35">
      <c r="A122" t="s">
        <v>118</v>
      </c>
      <c r="B122" s="26">
        <v>62039</v>
      </c>
    </row>
    <row r="123" spans="1:2" x14ac:dyDescent="0.35">
      <c r="A123" t="s">
        <v>119</v>
      </c>
      <c r="B123" s="26">
        <v>521787</v>
      </c>
    </row>
    <row r="124" spans="1:2" x14ac:dyDescent="0.35">
      <c r="A124" t="s">
        <v>120</v>
      </c>
      <c r="B124" s="26">
        <v>618672</v>
      </c>
    </row>
    <row r="125" spans="1:2" x14ac:dyDescent="0.35">
      <c r="A125" t="s">
        <v>121</v>
      </c>
      <c r="B125" s="26">
        <v>64226</v>
      </c>
    </row>
    <row r="126" spans="1:2" x14ac:dyDescent="0.35">
      <c r="A126" t="s">
        <v>122</v>
      </c>
      <c r="B126" s="26">
        <v>546522</v>
      </c>
    </row>
    <row r="127" spans="1:2" x14ac:dyDescent="0.35">
      <c r="A127" t="s">
        <v>123</v>
      </c>
      <c r="B127" s="26">
        <v>332650</v>
      </c>
    </row>
    <row r="128" spans="1:2" x14ac:dyDescent="0.35">
      <c r="A128" t="s">
        <v>124</v>
      </c>
      <c r="B128" s="26">
        <v>311877</v>
      </c>
    </row>
    <row r="129" spans="1:2" x14ac:dyDescent="0.35">
      <c r="A129" t="s">
        <v>125</v>
      </c>
      <c r="B129" s="26">
        <v>336974</v>
      </c>
    </row>
    <row r="130" spans="1:2" x14ac:dyDescent="0.35">
      <c r="A130" t="s">
        <v>126</v>
      </c>
      <c r="B130" s="26">
        <v>582146</v>
      </c>
    </row>
    <row r="131" spans="1:2" x14ac:dyDescent="0.35">
      <c r="A131" t="s">
        <v>127</v>
      </c>
      <c r="B131" s="26">
        <v>586475</v>
      </c>
    </row>
    <row r="132" spans="1:2" x14ac:dyDescent="0.35">
      <c r="A132" t="s">
        <v>128</v>
      </c>
      <c r="B132" s="26">
        <v>62337</v>
      </c>
    </row>
    <row r="133" spans="1:2" x14ac:dyDescent="0.35">
      <c r="A133" t="s">
        <v>314</v>
      </c>
      <c r="B133" s="26">
        <v>481631</v>
      </c>
    </row>
    <row r="134" spans="1:2" x14ac:dyDescent="0.35">
      <c r="A134" t="s">
        <v>129</v>
      </c>
      <c r="B134" s="26">
        <v>558983</v>
      </c>
    </row>
    <row r="135" spans="1:2" x14ac:dyDescent="0.35">
      <c r="A135" t="s">
        <v>130</v>
      </c>
      <c r="B135" s="26">
        <v>311879</v>
      </c>
    </row>
    <row r="136" spans="1:2" x14ac:dyDescent="0.35">
      <c r="A136" t="s">
        <v>131</v>
      </c>
      <c r="B136" s="26">
        <v>559345</v>
      </c>
    </row>
    <row r="137" spans="1:2" x14ac:dyDescent="0.35">
      <c r="A137" t="s">
        <v>132</v>
      </c>
      <c r="B137" s="26">
        <v>531005</v>
      </c>
    </row>
    <row r="138" spans="1:2" x14ac:dyDescent="0.35">
      <c r="A138" t="s">
        <v>133</v>
      </c>
      <c r="B138" s="26">
        <v>586650</v>
      </c>
    </row>
    <row r="139" spans="1:2" x14ac:dyDescent="0.35">
      <c r="A139" t="s">
        <v>134</v>
      </c>
      <c r="B139" s="26">
        <v>529982</v>
      </c>
    </row>
    <row r="140" spans="1:2" x14ac:dyDescent="0.35">
      <c r="A140" t="s">
        <v>135</v>
      </c>
      <c r="B140" s="26">
        <v>318059</v>
      </c>
    </row>
    <row r="141" spans="1:2" x14ac:dyDescent="0.35">
      <c r="A141" t="s">
        <v>333</v>
      </c>
      <c r="B141" s="26">
        <v>630475</v>
      </c>
    </row>
    <row r="142" spans="1:2" x14ac:dyDescent="0.35">
      <c r="A142" t="s">
        <v>136</v>
      </c>
      <c r="B142" s="26">
        <v>598454</v>
      </c>
    </row>
    <row r="143" spans="1:2" x14ac:dyDescent="0.35">
      <c r="A143" t="s">
        <v>137</v>
      </c>
      <c r="B143" s="26">
        <v>311882</v>
      </c>
    </row>
    <row r="144" spans="1:2" x14ac:dyDescent="0.35">
      <c r="A144" t="s">
        <v>138</v>
      </c>
      <c r="B144" s="26">
        <v>349521</v>
      </c>
    </row>
    <row r="145" spans="1:2" x14ac:dyDescent="0.35">
      <c r="A145" t="s">
        <v>139</v>
      </c>
      <c r="B145" s="26">
        <v>449345</v>
      </c>
    </row>
    <row r="146" spans="1:2" x14ac:dyDescent="0.35">
      <c r="A146" t="s">
        <v>140</v>
      </c>
      <c r="B146" s="26">
        <v>311883</v>
      </c>
    </row>
    <row r="147" spans="1:2" x14ac:dyDescent="0.35">
      <c r="A147" t="s">
        <v>141</v>
      </c>
      <c r="B147" s="26">
        <v>571503</v>
      </c>
    </row>
    <row r="148" spans="1:2" x14ac:dyDescent="0.35">
      <c r="A148" t="s">
        <v>142</v>
      </c>
      <c r="B148" s="26">
        <v>430385</v>
      </c>
    </row>
    <row r="149" spans="1:2" x14ac:dyDescent="0.35">
      <c r="A149" t="s">
        <v>143</v>
      </c>
      <c r="B149" s="26">
        <v>545875</v>
      </c>
    </row>
    <row r="150" spans="1:2" x14ac:dyDescent="0.35">
      <c r="A150" t="s">
        <v>144</v>
      </c>
      <c r="B150" s="26">
        <v>543723</v>
      </c>
    </row>
    <row r="151" spans="1:2" x14ac:dyDescent="0.35">
      <c r="A151" t="s">
        <v>145</v>
      </c>
      <c r="B151" s="26">
        <v>311884</v>
      </c>
    </row>
    <row r="152" spans="1:2" x14ac:dyDescent="0.35">
      <c r="A152" t="s">
        <v>146</v>
      </c>
      <c r="B152" s="26">
        <v>562473</v>
      </c>
    </row>
    <row r="153" spans="1:2" x14ac:dyDescent="0.35">
      <c r="A153" t="s">
        <v>147</v>
      </c>
      <c r="B153" s="26">
        <v>616587</v>
      </c>
    </row>
    <row r="154" spans="1:2" x14ac:dyDescent="0.35">
      <c r="A154" t="s">
        <v>148</v>
      </c>
      <c r="B154" s="26">
        <v>560405</v>
      </c>
    </row>
    <row r="155" spans="1:2" x14ac:dyDescent="0.35">
      <c r="A155" t="s">
        <v>315</v>
      </c>
      <c r="B155" s="26">
        <v>620646</v>
      </c>
    </row>
    <row r="156" spans="1:2" x14ac:dyDescent="0.35">
      <c r="A156" t="s">
        <v>308</v>
      </c>
      <c r="B156" s="26">
        <v>632012</v>
      </c>
    </row>
    <row r="157" spans="1:2" x14ac:dyDescent="0.35">
      <c r="A157" t="s">
        <v>149</v>
      </c>
      <c r="B157" s="26">
        <v>481089</v>
      </c>
    </row>
    <row r="158" spans="1:2" x14ac:dyDescent="0.35">
      <c r="A158" t="s">
        <v>150</v>
      </c>
      <c r="B158" s="26">
        <v>463668</v>
      </c>
    </row>
    <row r="159" spans="1:2" x14ac:dyDescent="0.35">
      <c r="A159" t="s">
        <v>151</v>
      </c>
      <c r="B159" s="26">
        <v>311885</v>
      </c>
    </row>
    <row r="160" spans="1:2" x14ac:dyDescent="0.35">
      <c r="A160" t="s">
        <v>152</v>
      </c>
      <c r="B160" s="26">
        <v>338036</v>
      </c>
    </row>
    <row r="161" spans="1:2" x14ac:dyDescent="0.35">
      <c r="A161" t="s">
        <v>153</v>
      </c>
      <c r="B161" s="26">
        <v>369950</v>
      </c>
    </row>
    <row r="162" spans="1:2" x14ac:dyDescent="0.35">
      <c r="A162" t="s">
        <v>154</v>
      </c>
      <c r="B162" s="26">
        <v>311887</v>
      </c>
    </row>
    <row r="163" spans="1:2" x14ac:dyDescent="0.35">
      <c r="A163" t="s">
        <v>155</v>
      </c>
      <c r="B163" s="26">
        <v>311888</v>
      </c>
    </row>
    <row r="164" spans="1:2" x14ac:dyDescent="0.35">
      <c r="A164" t="s">
        <v>156</v>
      </c>
      <c r="B164" s="26">
        <v>311890</v>
      </c>
    </row>
    <row r="165" spans="1:2" x14ac:dyDescent="0.35">
      <c r="A165" t="s">
        <v>157</v>
      </c>
      <c r="B165" s="26">
        <v>505279</v>
      </c>
    </row>
    <row r="166" spans="1:2" x14ac:dyDescent="0.35">
      <c r="A166" t="s">
        <v>158</v>
      </c>
      <c r="B166" s="26">
        <v>62029</v>
      </c>
    </row>
    <row r="167" spans="1:2" x14ac:dyDescent="0.35">
      <c r="A167" t="s">
        <v>159</v>
      </c>
      <c r="B167" s="26">
        <v>72368</v>
      </c>
    </row>
    <row r="168" spans="1:2" x14ac:dyDescent="0.35">
      <c r="A168" t="s">
        <v>159</v>
      </c>
      <c r="B168" s="26">
        <v>62045</v>
      </c>
    </row>
    <row r="169" spans="1:2" x14ac:dyDescent="0.35">
      <c r="A169" t="s">
        <v>160</v>
      </c>
      <c r="B169" s="26">
        <v>311875</v>
      </c>
    </row>
    <row r="170" spans="1:2" x14ac:dyDescent="0.35">
      <c r="A170" t="s">
        <v>316</v>
      </c>
      <c r="B170" s="26">
        <v>618288</v>
      </c>
    </row>
    <row r="171" spans="1:2" x14ac:dyDescent="0.35">
      <c r="A171" t="s">
        <v>161</v>
      </c>
      <c r="B171" s="26">
        <v>72358</v>
      </c>
    </row>
    <row r="172" spans="1:2" x14ac:dyDescent="0.35">
      <c r="A172" t="s">
        <v>162</v>
      </c>
      <c r="B172" s="26">
        <v>311892</v>
      </c>
    </row>
    <row r="173" spans="1:2" x14ac:dyDescent="0.35">
      <c r="A173" t="s">
        <v>163</v>
      </c>
      <c r="B173" s="26">
        <v>72359</v>
      </c>
    </row>
    <row r="174" spans="1:2" x14ac:dyDescent="0.35">
      <c r="A174" t="s">
        <v>164</v>
      </c>
      <c r="B174" s="26">
        <v>62345</v>
      </c>
    </row>
    <row r="175" spans="1:2" x14ac:dyDescent="0.35">
      <c r="A175" t="s">
        <v>165</v>
      </c>
      <c r="B175" s="26">
        <v>559551</v>
      </c>
    </row>
    <row r="176" spans="1:2" x14ac:dyDescent="0.35">
      <c r="A176" t="s">
        <v>317</v>
      </c>
      <c r="B176" s="26">
        <v>620520</v>
      </c>
    </row>
    <row r="177" spans="1:2" x14ac:dyDescent="0.35">
      <c r="A177" t="s">
        <v>166</v>
      </c>
      <c r="B177" s="26">
        <v>434494</v>
      </c>
    </row>
    <row r="178" spans="1:2" x14ac:dyDescent="0.35">
      <c r="A178" t="s">
        <v>167</v>
      </c>
      <c r="B178" s="26">
        <v>505277</v>
      </c>
    </row>
    <row r="179" spans="1:2" x14ac:dyDescent="0.35">
      <c r="A179" t="s">
        <v>168</v>
      </c>
      <c r="B179" s="26">
        <v>596158</v>
      </c>
    </row>
    <row r="180" spans="1:2" x14ac:dyDescent="0.35">
      <c r="A180" t="s">
        <v>169</v>
      </c>
      <c r="B180" s="26">
        <v>72081</v>
      </c>
    </row>
    <row r="181" spans="1:2" x14ac:dyDescent="0.35">
      <c r="A181" t="s">
        <v>170</v>
      </c>
      <c r="B181" s="26">
        <v>347961</v>
      </c>
    </row>
    <row r="182" spans="1:2" x14ac:dyDescent="0.35">
      <c r="A182" t="s">
        <v>318</v>
      </c>
      <c r="B182" s="26">
        <v>553134</v>
      </c>
    </row>
    <row r="183" spans="1:2" x14ac:dyDescent="0.35">
      <c r="A183" t="s">
        <v>171</v>
      </c>
      <c r="B183" s="26">
        <v>62083</v>
      </c>
    </row>
    <row r="184" spans="1:2" x14ac:dyDescent="0.35">
      <c r="A184" t="s">
        <v>172</v>
      </c>
      <c r="B184" s="26">
        <v>619692</v>
      </c>
    </row>
    <row r="185" spans="1:2" x14ac:dyDescent="0.35">
      <c r="A185" t="s">
        <v>173</v>
      </c>
      <c r="B185" s="26">
        <v>520799</v>
      </c>
    </row>
    <row r="186" spans="1:2" x14ac:dyDescent="0.35">
      <c r="A186" t="s">
        <v>174</v>
      </c>
      <c r="B186" s="26">
        <v>586466</v>
      </c>
    </row>
    <row r="187" spans="1:2" x14ac:dyDescent="0.35">
      <c r="A187" t="s">
        <v>175</v>
      </c>
      <c r="B187" s="26">
        <v>62346</v>
      </c>
    </row>
    <row r="188" spans="1:2" x14ac:dyDescent="0.35">
      <c r="A188" t="s">
        <v>176</v>
      </c>
      <c r="B188" s="26">
        <v>449347</v>
      </c>
    </row>
    <row r="189" spans="1:2" x14ac:dyDescent="0.35">
      <c r="A189" t="s">
        <v>177</v>
      </c>
      <c r="B189" s="26">
        <v>505276</v>
      </c>
    </row>
    <row r="190" spans="1:2" x14ac:dyDescent="0.35">
      <c r="A190" t="s">
        <v>178</v>
      </c>
      <c r="B190" s="26">
        <v>576309</v>
      </c>
    </row>
    <row r="191" spans="1:2" x14ac:dyDescent="0.35">
      <c r="A191" t="s">
        <v>179</v>
      </c>
      <c r="B191" s="26">
        <v>615295</v>
      </c>
    </row>
    <row r="192" spans="1:2" x14ac:dyDescent="0.35">
      <c r="A192" t="s">
        <v>180</v>
      </c>
      <c r="B192" s="26">
        <v>311898</v>
      </c>
    </row>
    <row r="193" spans="1:2" x14ac:dyDescent="0.35">
      <c r="A193" t="s">
        <v>181</v>
      </c>
      <c r="B193" s="26">
        <v>584875</v>
      </c>
    </row>
    <row r="194" spans="1:2" x14ac:dyDescent="0.35">
      <c r="A194" t="s">
        <v>182</v>
      </c>
      <c r="B194" s="26">
        <v>595540</v>
      </c>
    </row>
    <row r="195" spans="1:2" x14ac:dyDescent="0.35">
      <c r="A195" t="s">
        <v>183</v>
      </c>
      <c r="B195" s="26">
        <v>311899</v>
      </c>
    </row>
    <row r="196" spans="1:2" x14ac:dyDescent="0.35">
      <c r="A196" t="s">
        <v>184</v>
      </c>
      <c r="B196" s="26">
        <v>62002</v>
      </c>
    </row>
    <row r="197" spans="1:2" x14ac:dyDescent="0.35">
      <c r="A197" t="s">
        <v>185</v>
      </c>
      <c r="B197" s="26">
        <v>72272</v>
      </c>
    </row>
    <row r="198" spans="1:2" x14ac:dyDescent="0.35">
      <c r="A198" t="s">
        <v>186</v>
      </c>
      <c r="B198" s="26">
        <v>586467</v>
      </c>
    </row>
    <row r="199" spans="1:2" x14ac:dyDescent="0.35">
      <c r="A199" t="s">
        <v>187</v>
      </c>
      <c r="B199" s="26">
        <v>72000</v>
      </c>
    </row>
    <row r="200" spans="1:2" x14ac:dyDescent="0.35">
      <c r="A200" t="s">
        <v>188</v>
      </c>
      <c r="B200" s="26">
        <v>304738</v>
      </c>
    </row>
    <row r="201" spans="1:2" x14ac:dyDescent="0.35">
      <c r="A201" t="s">
        <v>189</v>
      </c>
      <c r="B201" s="26">
        <v>587816</v>
      </c>
    </row>
    <row r="202" spans="1:2" x14ac:dyDescent="0.35">
      <c r="A202" t="s">
        <v>190</v>
      </c>
      <c r="B202" s="26">
        <v>311896</v>
      </c>
    </row>
    <row r="203" spans="1:2" x14ac:dyDescent="0.35">
      <c r="A203" t="s">
        <v>191</v>
      </c>
      <c r="B203" s="26">
        <v>565937</v>
      </c>
    </row>
    <row r="204" spans="1:2" x14ac:dyDescent="0.35">
      <c r="A204" t="s">
        <v>192</v>
      </c>
      <c r="B204" s="26">
        <v>481197</v>
      </c>
    </row>
    <row r="205" spans="1:2" x14ac:dyDescent="0.35">
      <c r="A205" t="s">
        <v>193</v>
      </c>
      <c r="B205" s="26">
        <v>64005</v>
      </c>
    </row>
    <row r="206" spans="1:2" x14ac:dyDescent="0.35">
      <c r="A206" t="s">
        <v>194</v>
      </c>
      <c r="B206" s="26">
        <v>62018</v>
      </c>
    </row>
    <row r="207" spans="1:2" x14ac:dyDescent="0.35">
      <c r="A207" t="s">
        <v>195</v>
      </c>
      <c r="B207" s="26">
        <v>62019</v>
      </c>
    </row>
    <row r="208" spans="1:2" x14ac:dyDescent="0.35">
      <c r="A208" t="s">
        <v>319</v>
      </c>
      <c r="B208" s="26">
        <v>632871</v>
      </c>
    </row>
    <row r="209" spans="1:2" x14ac:dyDescent="0.35">
      <c r="A209" t="s">
        <v>196</v>
      </c>
      <c r="B209" s="26">
        <v>311900</v>
      </c>
    </row>
    <row r="210" spans="1:2" x14ac:dyDescent="0.35">
      <c r="A210" t="s">
        <v>197</v>
      </c>
      <c r="B210" s="26">
        <v>72093</v>
      </c>
    </row>
    <row r="211" spans="1:2" x14ac:dyDescent="0.35">
      <c r="A211" t="s">
        <v>198</v>
      </c>
      <c r="B211" s="26">
        <v>594687</v>
      </c>
    </row>
    <row r="212" spans="1:2" x14ac:dyDescent="0.35">
      <c r="A212" t="s">
        <v>320</v>
      </c>
      <c r="B212" s="26">
        <v>557323</v>
      </c>
    </row>
    <row r="213" spans="1:2" x14ac:dyDescent="0.35">
      <c r="A213" t="s">
        <v>199</v>
      </c>
      <c r="B213" s="26">
        <v>548608</v>
      </c>
    </row>
    <row r="214" spans="1:2" x14ac:dyDescent="0.35">
      <c r="A214" t="s">
        <v>200</v>
      </c>
      <c r="B214" s="26">
        <v>537429</v>
      </c>
    </row>
    <row r="215" spans="1:2" x14ac:dyDescent="0.35">
      <c r="A215" t="s">
        <v>201</v>
      </c>
      <c r="B215" s="26">
        <v>72332</v>
      </c>
    </row>
    <row r="216" spans="1:2" x14ac:dyDescent="0.35">
      <c r="A216" t="s">
        <v>202</v>
      </c>
      <c r="B216" s="26">
        <v>73433</v>
      </c>
    </row>
    <row r="217" spans="1:2" x14ac:dyDescent="0.35">
      <c r="A217" t="s">
        <v>321</v>
      </c>
      <c r="B217" s="26">
        <v>633504</v>
      </c>
    </row>
    <row r="218" spans="1:2" x14ac:dyDescent="0.35">
      <c r="A218" t="s">
        <v>334</v>
      </c>
      <c r="B218" s="26">
        <v>540076</v>
      </c>
    </row>
    <row r="219" spans="1:2" x14ac:dyDescent="0.35">
      <c r="A219" t="s">
        <v>203</v>
      </c>
      <c r="B219" s="26">
        <v>562666</v>
      </c>
    </row>
    <row r="220" spans="1:2" x14ac:dyDescent="0.35">
      <c r="A220" t="s">
        <v>204</v>
      </c>
      <c r="B220" s="26">
        <v>456533</v>
      </c>
    </row>
    <row r="221" spans="1:2" x14ac:dyDescent="0.35">
      <c r="A221" t="s">
        <v>205</v>
      </c>
      <c r="B221" s="26">
        <v>72347</v>
      </c>
    </row>
    <row r="222" spans="1:2" x14ac:dyDescent="0.35">
      <c r="A222" t="s">
        <v>206</v>
      </c>
      <c r="B222" s="26">
        <v>72366</v>
      </c>
    </row>
    <row r="223" spans="1:2" x14ac:dyDescent="0.35">
      <c r="A223" t="s">
        <v>207</v>
      </c>
      <c r="B223" s="26">
        <v>540419</v>
      </c>
    </row>
    <row r="224" spans="1:2" x14ac:dyDescent="0.35">
      <c r="A224" t="s">
        <v>208</v>
      </c>
      <c r="B224" s="26">
        <v>562667</v>
      </c>
    </row>
    <row r="225" spans="1:2" x14ac:dyDescent="0.35">
      <c r="A225" t="s">
        <v>209</v>
      </c>
      <c r="B225" s="26">
        <v>72363</v>
      </c>
    </row>
    <row r="226" spans="1:2" x14ac:dyDescent="0.35">
      <c r="A226" t="s">
        <v>210</v>
      </c>
      <c r="B226" s="26">
        <v>540970</v>
      </c>
    </row>
    <row r="227" spans="1:2" x14ac:dyDescent="0.35">
      <c r="A227" t="s">
        <v>211</v>
      </c>
      <c r="B227" s="26">
        <v>393299</v>
      </c>
    </row>
    <row r="228" spans="1:2" x14ac:dyDescent="0.35">
      <c r="A228" t="s">
        <v>212</v>
      </c>
      <c r="B228" s="26">
        <v>72334</v>
      </c>
    </row>
    <row r="229" spans="1:2" x14ac:dyDescent="0.35">
      <c r="A229" t="s">
        <v>213</v>
      </c>
      <c r="B229" s="26">
        <v>595725</v>
      </c>
    </row>
    <row r="230" spans="1:2" x14ac:dyDescent="0.35">
      <c r="A230" t="s">
        <v>214</v>
      </c>
      <c r="B230" s="26">
        <v>580932</v>
      </c>
    </row>
    <row r="231" spans="1:2" x14ac:dyDescent="0.35">
      <c r="A231" t="s">
        <v>215</v>
      </c>
      <c r="B231" s="26">
        <v>72338</v>
      </c>
    </row>
    <row r="232" spans="1:2" x14ac:dyDescent="0.35">
      <c r="A232" t="s">
        <v>216</v>
      </c>
      <c r="B232" s="26">
        <v>543419</v>
      </c>
    </row>
    <row r="233" spans="1:2" x14ac:dyDescent="0.35">
      <c r="A233" t="s">
        <v>322</v>
      </c>
      <c r="B233" s="26">
        <v>540176</v>
      </c>
    </row>
    <row r="234" spans="1:2" x14ac:dyDescent="0.35">
      <c r="A234" t="s">
        <v>217</v>
      </c>
      <c r="B234" s="26">
        <v>72306</v>
      </c>
    </row>
    <row r="235" spans="1:2" x14ac:dyDescent="0.35">
      <c r="A235" t="s">
        <v>218</v>
      </c>
      <c r="B235" s="26">
        <v>550638</v>
      </c>
    </row>
    <row r="236" spans="1:2" x14ac:dyDescent="0.35">
      <c r="A236" t="s">
        <v>219</v>
      </c>
      <c r="B236" s="26">
        <v>480417</v>
      </c>
    </row>
    <row r="237" spans="1:2" x14ac:dyDescent="0.35">
      <c r="A237" t="s">
        <v>220</v>
      </c>
      <c r="B237" s="26">
        <v>366415</v>
      </c>
    </row>
    <row r="238" spans="1:2" x14ac:dyDescent="0.35">
      <c r="A238" t="s">
        <v>221</v>
      </c>
      <c r="B238" s="26">
        <v>586715</v>
      </c>
    </row>
    <row r="239" spans="1:2" x14ac:dyDescent="0.35">
      <c r="A239" t="s">
        <v>222</v>
      </c>
      <c r="B239" s="26">
        <v>72369</v>
      </c>
    </row>
    <row r="240" spans="1:2" x14ac:dyDescent="0.35">
      <c r="A240" t="s">
        <v>323</v>
      </c>
      <c r="B240" s="26">
        <v>621543</v>
      </c>
    </row>
    <row r="241" spans="1:2" x14ac:dyDescent="0.35">
      <c r="A241" t="s">
        <v>223</v>
      </c>
      <c r="B241" s="26">
        <v>311908</v>
      </c>
    </row>
    <row r="242" spans="1:2" x14ac:dyDescent="0.35">
      <c r="A242" t="s">
        <v>224</v>
      </c>
      <c r="B242" s="26">
        <v>311909</v>
      </c>
    </row>
    <row r="243" spans="1:2" x14ac:dyDescent="0.35">
      <c r="A243" t="s">
        <v>225</v>
      </c>
      <c r="B243" s="26">
        <v>311912</v>
      </c>
    </row>
    <row r="244" spans="1:2" x14ac:dyDescent="0.35">
      <c r="A244" t="s">
        <v>226</v>
      </c>
      <c r="B244" s="26">
        <v>72349</v>
      </c>
    </row>
    <row r="245" spans="1:2" x14ac:dyDescent="0.35">
      <c r="A245" t="s">
        <v>227</v>
      </c>
      <c r="B245" s="26">
        <v>72360</v>
      </c>
    </row>
    <row r="246" spans="1:2" x14ac:dyDescent="0.35">
      <c r="A246" t="s">
        <v>228</v>
      </c>
      <c r="B246" s="26">
        <v>516392</v>
      </c>
    </row>
    <row r="247" spans="1:2" x14ac:dyDescent="0.35">
      <c r="A247" t="s">
        <v>229</v>
      </c>
      <c r="B247" s="26">
        <v>597457</v>
      </c>
    </row>
    <row r="248" spans="1:2" x14ac:dyDescent="0.35">
      <c r="A248" t="s">
        <v>230</v>
      </c>
      <c r="B248" s="26">
        <v>620431</v>
      </c>
    </row>
    <row r="249" spans="1:2" x14ac:dyDescent="0.35">
      <c r="A249" t="s">
        <v>231</v>
      </c>
      <c r="B249" s="26">
        <v>63431</v>
      </c>
    </row>
    <row r="250" spans="1:2" x14ac:dyDescent="0.35">
      <c r="A250" t="s">
        <v>232</v>
      </c>
      <c r="B250" s="26">
        <v>72329</v>
      </c>
    </row>
    <row r="251" spans="1:2" x14ac:dyDescent="0.35">
      <c r="A251" t="s">
        <v>233</v>
      </c>
      <c r="B251" s="26">
        <v>311915</v>
      </c>
    </row>
    <row r="252" spans="1:2" x14ac:dyDescent="0.35">
      <c r="A252" t="s">
        <v>234</v>
      </c>
      <c r="B252" s="26">
        <v>63402</v>
      </c>
    </row>
    <row r="253" spans="1:2" x14ac:dyDescent="0.35">
      <c r="A253" t="s">
        <v>235</v>
      </c>
      <c r="B253" s="26">
        <v>311916</v>
      </c>
    </row>
    <row r="254" spans="1:2" x14ac:dyDescent="0.35">
      <c r="A254" t="s">
        <v>236</v>
      </c>
      <c r="B254" s="26">
        <v>65203</v>
      </c>
    </row>
    <row r="255" spans="1:2" x14ac:dyDescent="0.35">
      <c r="A255" t="s">
        <v>237</v>
      </c>
      <c r="B255" s="26">
        <v>311917</v>
      </c>
    </row>
    <row r="256" spans="1:2" x14ac:dyDescent="0.35">
      <c r="A256" t="s">
        <v>238</v>
      </c>
      <c r="B256" s="26">
        <v>311918</v>
      </c>
    </row>
    <row r="257" spans="1:2" x14ac:dyDescent="0.35">
      <c r="A257" t="s">
        <v>239</v>
      </c>
      <c r="B257" s="26">
        <v>62020</v>
      </c>
    </row>
    <row r="258" spans="1:2" x14ac:dyDescent="0.35">
      <c r="A258" t="s">
        <v>240</v>
      </c>
      <c r="B258" s="26">
        <v>65207</v>
      </c>
    </row>
    <row r="259" spans="1:2" x14ac:dyDescent="0.35">
      <c r="A259" t="s">
        <v>241</v>
      </c>
      <c r="B259" s="26">
        <v>75208</v>
      </c>
    </row>
    <row r="260" spans="1:2" x14ac:dyDescent="0.35">
      <c r="A260" t="s">
        <v>242</v>
      </c>
      <c r="B260" s="26">
        <v>311919</v>
      </c>
    </row>
    <row r="261" spans="1:2" x14ac:dyDescent="0.35">
      <c r="A261" t="s">
        <v>243</v>
      </c>
      <c r="B261" s="26">
        <v>63414</v>
      </c>
    </row>
    <row r="262" spans="1:2" x14ac:dyDescent="0.35">
      <c r="A262" t="s">
        <v>244</v>
      </c>
      <c r="B262" s="26">
        <v>527646</v>
      </c>
    </row>
    <row r="263" spans="1:2" x14ac:dyDescent="0.35">
      <c r="A263" t="s">
        <v>245</v>
      </c>
      <c r="B263" s="26">
        <v>311920</v>
      </c>
    </row>
    <row r="264" spans="1:2" x14ac:dyDescent="0.35">
      <c r="A264" t="s">
        <v>246</v>
      </c>
      <c r="B264" s="26">
        <v>596630</v>
      </c>
    </row>
    <row r="265" spans="1:2" x14ac:dyDescent="0.35">
      <c r="A265" t="s">
        <v>247</v>
      </c>
      <c r="B265" s="26">
        <v>472914</v>
      </c>
    </row>
    <row r="266" spans="1:2" x14ac:dyDescent="0.35">
      <c r="A266" t="s">
        <v>248</v>
      </c>
      <c r="B266" s="26">
        <v>311923</v>
      </c>
    </row>
    <row r="267" spans="1:2" x14ac:dyDescent="0.35">
      <c r="A267" t="s">
        <v>249</v>
      </c>
      <c r="B267" s="26">
        <v>627492</v>
      </c>
    </row>
    <row r="268" spans="1:2" x14ac:dyDescent="0.35">
      <c r="A268" t="s">
        <v>250</v>
      </c>
      <c r="B268" s="26">
        <v>72302</v>
      </c>
    </row>
    <row r="269" spans="1:2" x14ac:dyDescent="0.35">
      <c r="A269" t="s">
        <v>324</v>
      </c>
      <c r="B269" s="26">
        <v>615916</v>
      </c>
    </row>
    <row r="270" spans="1:2" x14ac:dyDescent="0.35">
      <c r="A270" t="s">
        <v>251</v>
      </c>
      <c r="B270" s="26">
        <v>72350</v>
      </c>
    </row>
    <row r="271" spans="1:2" x14ac:dyDescent="0.35">
      <c r="A271" t="s">
        <v>252</v>
      </c>
      <c r="B271" s="26">
        <v>315381</v>
      </c>
    </row>
    <row r="272" spans="1:2" x14ac:dyDescent="0.35">
      <c r="A272" t="s">
        <v>253</v>
      </c>
      <c r="B272" s="26">
        <v>374340</v>
      </c>
    </row>
    <row r="273" spans="1:2" x14ac:dyDescent="0.35">
      <c r="A273" t="s">
        <v>254</v>
      </c>
      <c r="B273" s="26">
        <v>382308</v>
      </c>
    </row>
    <row r="274" spans="1:2" x14ac:dyDescent="0.35">
      <c r="A274" t="s">
        <v>255</v>
      </c>
      <c r="B274" s="26">
        <v>311924</v>
      </c>
    </row>
    <row r="275" spans="1:2" x14ac:dyDescent="0.35">
      <c r="A275" t="s">
        <v>256</v>
      </c>
      <c r="B275" s="26">
        <v>515244</v>
      </c>
    </row>
    <row r="276" spans="1:2" x14ac:dyDescent="0.35">
      <c r="A276" t="s">
        <v>257</v>
      </c>
      <c r="B276" s="26">
        <v>586469</v>
      </c>
    </row>
    <row r="277" spans="1:2" x14ac:dyDescent="0.35">
      <c r="A277" t="s">
        <v>325</v>
      </c>
      <c r="B277" s="26">
        <v>520354</v>
      </c>
    </row>
    <row r="278" spans="1:2" x14ac:dyDescent="0.35">
      <c r="A278" t="s">
        <v>258</v>
      </c>
      <c r="B278" s="26">
        <v>587300</v>
      </c>
    </row>
    <row r="279" spans="1:2" x14ac:dyDescent="0.35">
      <c r="A279" t="s">
        <v>259</v>
      </c>
      <c r="B279" s="26">
        <v>62339</v>
      </c>
    </row>
    <row r="280" spans="1:2" x14ac:dyDescent="0.35">
      <c r="A280" t="s">
        <v>260</v>
      </c>
      <c r="B280" s="26">
        <v>527645</v>
      </c>
    </row>
    <row r="281" spans="1:2" x14ac:dyDescent="0.35">
      <c r="A281" t="s">
        <v>261</v>
      </c>
      <c r="B281" s="26">
        <v>509709</v>
      </c>
    </row>
    <row r="282" spans="1:2" x14ac:dyDescent="0.35">
      <c r="A282" t="s">
        <v>262</v>
      </c>
      <c r="B282" s="26">
        <v>311925</v>
      </c>
    </row>
    <row r="283" spans="1:2" x14ac:dyDescent="0.35">
      <c r="A283" t="s">
        <v>263</v>
      </c>
      <c r="B283" s="26">
        <v>311926</v>
      </c>
    </row>
    <row r="284" spans="1:2" x14ac:dyDescent="0.35">
      <c r="A284" t="s">
        <v>264</v>
      </c>
      <c r="B284" s="26">
        <v>311870</v>
      </c>
    </row>
    <row r="285" spans="1:2" x14ac:dyDescent="0.35">
      <c r="A285" t="s">
        <v>265</v>
      </c>
      <c r="B285" s="26">
        <v>311889</v>
      </c>
    </row>
    <row r="286" spans="1:2" x14ac:dyDescent="0.35">
      <c r="A286" t="s">
        <v>266</v>
      </c>
      <c r="B286" s="26">
        <v>311895</v>
      </c>
    </row>
    <row r="287" spans="1:2" x14ac:dyDescent="0.35">
      <c r="A287" t="s">
        <v>267</v>
      </c>
      <c r="B287" s="26">
        <v>311927</v>
      </c>
    </row>
    <row r="288" spans="1:2" x14ac:dyDescent="0.35">
      <c r="A288" t="s">
        <v>268</v>
      </c>
      <c r="B288" s="26">
        <v>514157</v>
      </c>
    </row>
    <row r="289" spans="1:2" x14ac:dyDescent="0.35">
      <c r="A289" t="s">
        <v>269</v>
      </c>
      <c r="B289" s="26">
        <v>408651</v>
      </c>
    </row>
    <row r="290" spans="1:2" x14ac:dyDescent="0.35">
      <c r="A290" t="s">
        <v>270</v>
      </c>
      <c r="B290" s="26">
        <v>365176</v>
      </c>
    </row>
    <row r="291" spans="1:2" x14ac:dyDescent="0.35">
      <c r="A291" t="s">
        <v>271</v>
      </c>
      <c r="B291" s="26">
        <v>451409</v>
      </c>
    </row>
    <row r="292" spans="1:2" x14ac:dyDescent="0.35">
      <c r="A292" t="s">
        <v>272</v>
      </c>
      <c r="B292" s="26">
        <v>72230</v>
      </c>
    </row>
    <row r="293" spans="1:2" x14ac:dyDescent="0.35">
      <c r="A293" t="s">
        <v>272</v>
      </c>
      <c r="B293" s="26">
        <v>62230</v>
      </c>
    </row>
    <row r="294" spans="1:2" x14ac:dyDescent="0.35">
      <c r="A294" t="s">
        <v>273</v>
      </c>
      <c r="B294" s="26">
        <v>464510</v>
      </c>
    </row>
    <row r="295" spans="1:2" x14ac:dyDescent="0.35">
      <c r="A295" t="s">
        <v>274</v>
      </c>
      <c r="B295" s="26">
        <v>336975</v>
      </c>
    </row>
    <row r="296" spans="1:2" x14ac:dyDescent="0.35">
      <c r="A296" t="s">
        <v>275</v>
      </c>
      <c r="B296" s="26">
        <v>484604</v>
      </c>
    </row>
    <row r="297" spans="1:2" x14ac:dyDescent="0.35">
      <c r="A297" t="s">
        <v>276</v>
      </c>
      <c r="B297" s="26">
        <v>625196</v>
      </c>
    </row>
    <row r="298" spans="1:2" x14ac:dyDescent="0.35">
      <c r="A298" t="s">
        <v>277</v>
      </c>
      <c r="B298" s="26">
        <v>311928</v>
      </c>
    </row>
    <row r="299" spans="1:2" x14ac:dyDescent="0.35">
      <c r="A299" t="s">
        <v>278</v>
      </c>
      <c r="B299" s="26">
        <v>62034</v>
      </c>
    </row>
    <row r="300" spans="1:2" x14ac:dyDescent="0.35">
      <c r="A300" t="s">
        <v>279</v>
      </c>
      <c r="B300" s="26">
        <v>72351</v>
      </c>
    </row>
    <row r="301" spans="1:2" x14ac:dyDescent="0.35">
      <c r="A301" t="s">
        <v>280</v>
      </c>
      <c r="B301" s="26">
        <v>73432</v>
      </c>
    </row>
    <row r="302" spans="1:2" x14ac:dyDescent="0.35">
      <c r="A302" t="s">
        <v>281</v>
      </c>
      <c r="B302" s="26">
        <v>72319</v>
      </c>
    </row>
    <row r="303" spans="1:2" x14ac:dyDescent="0.35">
      <c r="A303" t="s">
        <v>282</v>
      </c>
      <c r="B303" s="26">
        <v>596575</v>
      </c>
    </row>
    <row r="304" spans="1:2" x14ac:dyDescent="0.35">
      <c r="A304" t="s">
        <v>283</v>
      </c>
      <c r="B304" s="26">
        <v>311929</v>
      </c>
    </row>
    <row r="305" spans="1:2" x14ac:dyDescent="0.35">
      <c r="A305" t="s">
        <v>284</v>
      </c>
      <c r="B305" s="26">
        <v>72352</v>
      </c>
    </row>
    <row r="306" spans="1:2" x14ac:dyDescent="0.35">
      <c r="A306" t="s">
        <v>285</v>
      </c>
      <c r="B306" s="26">
        <v>72311</v>
      </c>
    </row>
    <row r="307" spans="1:2" x14ac:dyDescent="0.35">
      <c r="A307" t="s">
        <v>286</v>
      </c>
      <c r="B307" s="26">
        <v>517376</v>
      </c>
    </row>
    <row r="308" spans="1:2" x14ac:dyDescent="0.35">
      <c r="A308" t="s">
        <v>287</v>
      </c>
      <c r="B308" s="26">
        <v>72040</v>
      </c>
    </row>
    <row r="309" spans="1:2" x14ac:dyDescent="0.35">
      <c r="A309" t="s">
        <v>326</v>
      </c>
      <c r="B309" s="26">
        <v>630852</v>
      </c>
    </row>
    <row r="310" spans="1:2" x14ac:dyDescent="0.35">
      <c r="A310" t="s">
        <v>288</v>
      </c>
      <c r="B310" s="26">
        <v>596414</v>
      </c>
    </row>
    <row r="311" spans="1:2" x14ac:dyDescent="0.35">
      <c r="A311" t="s">
        <v>289</v>
      </c>
      <c r="B311" s="26">
        <v>541325</v>
      </c>
    </row>
    <row r="312" spans="1:2" x14ac:dyDescent="0.35">
      <c r="A312" t="s">
        <v>290</v>
      </c>
      <c r="B312" s="26">
        <v>548417</v>
      </c>
    </row>
    <row r="313" spans="1:2" x14ac:dyDescent="0.35">
      <c r="A313" t="s">
        <v>291</v>
      </c>
      <c r="B313" s="26">
        <v>62027</v>
      </c>
    </row>
    <row r="314" spans="1:2" x14ac:dyDescent="0.35">
      <c r="A314" t="s">
        <v>292</v>
      </c>
      <c r="B314" s="26">
        <v>492837</v>
      </c>
    </row>
    <row r="315" spans="1:2" x14ac:dyDescent="0.35">
      <c r="A315" t="s">
        <v>293</v>
      </c>
      <c r="B315" s="26">
        <v>311930</v>
      </c>
    </row>
    <row r="316" spans="1:2" x14ac:dyDescent="0.35">
      <c r="A316" t="s">
        <v>327</v>
      </c>
      <c r="B316" s="26">
        <v>632205</v>
      </c>
    </row>
    <row r="317" spans="1:2" x14ac:dyDescent="0.35">
      <c r="A317" t="s">
        <v>294</v>
      </c>
      <c r="B317" s="26">
        <v>353361</v>
      </c>
    </row>
    <row r="318" spans="1:2" x14ac:dyDescent="0.35">
      <c r="A318" t="s">
        <v>295</v>
      </c>
      <c r="B318" s="26">
        <v>323479</v>
      </c>
    </row>
    <row r="319" spans="1:2" x14ac:dyDescent="0.35">
      <c r="A319" t="s">
        <v>296</v>
      </c>
      <c r="B319" s="26">
        <v>311931</v>
      </c>
    </row>
    <row r="320" spans="1:2" x14ac:dyDescent="0.35">
      <c r="A320" t="s">
        <v>297</v>
      </c>
      <c r="B320" s="26">
        <v>72139</v>
      </c>
    </row>
    <row r="321" spans="1:2" x14ac:dyDescent="0.35">
      <c r="A321" t="s">
        <v>298</v>
      </c>
      <c r="B321" s="26">
        <v>311932</v>
      </c>
    </row>
    <row r="322" spans="1:2" x14ac:dyDescent="0.35">
      <c r="A322" t="s">
        <v>299</v>
      </c>
      <c r="B322" s="26">
        <v>72324</v>
      </c>
    </row>
    <row r="323" spans="1:2" x14ac:dyDescent="0.35">
      <c r="A323" t="s">
        <v>300</v>
      </c>
      <c r="B323" s="26">
        <v>72327</v>
      </c>
    </row>
    <row r="324" spans="1:2" x14ac:dyDescent="0.35">
      <c r="A324" t="s">
        <v>301</v>
      </c>
      <c r="B324" s="26">
        <v>527989</v>
      </c>
    </row>
    <row r="325" spans="1:2" x14ac:dyDescent="0.35">
      <c r="A325" t="s">
        <v>302</v>
      </c>
      <c r="B325" s="26">
        <v>502752</v>
      </c>
    </row>
    <row r="326" spans="1:2" x14ac:dyDescent="0.35">
      <c r="A326" t="s">
        <v>303</v>
      </c>
      <c r="B326" s="26">
        <v>578702</v>
      </c>
    </row>
    <row r="327" spans="1:2" x14ac:dyDescent="0.35">
      <c r="A327" t="s">
        <v>304</v>
      </c>
      <c r="B327" s="26">
        <v>580631</v>
      </c>
    </row>
    <row r="328" spans="1:2" x14ac:dyDescent="0.35">
      <c r="A328" t="s">
        <v>305</v>
      </c>
      <c r="B328" s="26">
        <v>72321</v>
      </c>
    </row>
    <row r="329" spans="1:2" x14ac:dyDescent="0.35">
      <c r="A329" t="s">
        <v>328</v>
      </c>
      <c r="B329" s="26">
        <v>619452</v>
      </c>
    </row>
    <row r="330" spans="1:2" x14ac:dyDescent="0.35">
      <c r="A330" t="s">
        <v>329</v>
      </c>
      <c r="B330" s="26">
        <v>594419</v>
      </c>
    </row>
    <row r="331" spans="1:2" x14ac:dyDescent="0.35">
      <c r="A331" t="s">
        <v>306</v>
      </c>
      <c r="B331" s="27">
        <v>546214</v>
      </c>
    </row>
  </sheetData>
  <sortState xmlns:xlrd2="http://schemas.microsoft.com/office/spreadsheetml/2017/richdata2" ref="A1:B331">
    <sortCondition ref="A1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7ABA7A4-4B85-46AC-8D55-BF2C3DC9C33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 &amp; 4yo</vt:lpstr>
      <vt:lpstr>Sheet2</vt:lpstr>
      <vt:lpstr>Sheet3</vt:lpstr>
      <vt:lpstr>Sheet1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 Lorraine</dc:creator>
  <cp:lastModifiedBy>Gadsby Matthew (CEX)</cp:lastModifiedBy>
  <cp:lastPrinted>2020-12-04T11:55:56Z</cp:lastPrinted>
  <dcterms:created xsi:type="dcterms:W3CDTF">2016-06-28T17:06:46Z</dcterms:created>
  <dcterms:modified xsi:type="dcterms:W3CDTF">2020-12-04T16:50:04Z</dcterms:modified>
</cp:coreProperties>
</file>