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fvpthfps04\home$\MG038343\Desktop\Schools forum 14 June\Checked\"/>
    </mc:Choice>
  </mc:AlternateContent>
  <xr:revisionPtr revIDLastSave="0" documentId="8_{5A2564F2-4F73-4423-AE08-0D47B2AB31FF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021 22" sheetId="2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2" l="1"/>
  <c r="D30" i="2"/>
  <c r="D19" i="2"/>
  <c r="D22" i="2" s="1"/>
  <c r="D23" i="2" s="1"/>
  <c r="C23" i="2"/>
  <c r="D5" i="2"/>
  <c r="D11" i="2" s="1"/>
  <c r="C14" i="2"/>
  <c r="D8" i="2" l="1"/>
  <c r="D6" i="2"/>
  <c r="D7" i="2"/>
  <c r="D12" i="2"/>
  <c r="D20" i="2"/>
  <c r="D14" i="2" l="1"/>
  <c r="D32" i="2" s="1"/>
  <c r="D33" i="2" s="1"/>
</calcChain>
</file>

<file path=xl/sharedStrings.xml><?xml version="1.0" encoding="utf-8"?>
<sst xmlns="http://schemas.openxmlformats.org/spreadsheetml/2006/main" count="32" uniqueCount="30">
  <si>
    <t>Approved primary school expansions</t>
  </si>
  <si>
    <t>2020/21</t>
  </si>
  <si>
    <t>Primary AWPU</t>
  </si>
  <si>
    <t>DfE</t>
  </si>
  <si>
    <t>School Name</t>
  </si>
  <si>
    <t>places</t>
  </si>
  <si>
    <t>Planning Area (proposed expansions)</t>
  </si>
  <si>
    <t>Total Primary</t>
  </si>
  <si>
    <t>Approved secondary school expansions</t>
  </si>
  <si>
    <t>Sec KS3 AWPU</t>
  </si>
  <si>
    <t xml:space="preserve">DfE </t>
  </si>
  <si>
    <t>School name</t>
  </si>
  <si>
    <t>Total Secondary</t>
  </si>
  <si>
    <t>Additional Items to be Funded</t>
  </si>
  <si>
    <t>Balance earmarked for in-year ad-hoc growth</t>
  </si>
  <si>
    <t>Total Growth Funding</t>
  </si>
  <si>
    <t>2021/22</t>
  </si>
  <si>
    <t>TOTAL Planned Growth 2021-22</t>
  </si>
  <si>
    <t>Transfer to Falling Rolls Fund</t>
  </si>
  <si>
    <t>Greystones IJ</t>
  </si>
  <si>
    <t>Tinsley Meadows NIJ</t>
  </si>
  <si>
    <t>Totley IJ</t>
  </si>
  <si>
    <t>Contingency PA 1SB (2021/22)</t>
  </si>
  <si>
    <t>Clifford Junior growth funding</t>
  </si>
  <si>
    <t>Temporary 6 FE Contingency (2021)</t>
  </si>
  <si>
    <t xml:space="preserve"> Don Valley Post Opening/Diseconomies </t>
  </si>
  <si>
    <t> Mercia - Post Opening/Diseconomies</t>
  </si>
  <si>
    <t> Astrea - Post Opening/Diseconomies</t>
  </si>
  <si>
    <t>Total New School Expenditure</t>
  </si>
  <si>
    <t xml:space="preserve">Planned Growth 2021-22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</si>
</sst>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 tint="-0.14999847407452621"/>
      <name val="Arial"/>
      <family val="2"/>
    </font>
    <font>
      <sz val="14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Border="1"/>
    <xf numFmtId="0" fontId="0" fillId="0" borderId="0" xfId="0" applyBorder="1"/>
    <xf numFmtId="0" fontId="4" fillId="0" borderId="0" xfId="0" applyFont="1" applyBorder="1"/>
    <xf numFmtId="3" fontId="4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/>
    <xf numFmtId="0" fontId="5" fillId="2" borderId="0" xfId="0" applyFont="1" applyFill="1" applyBorder="1"/>
    <xf numFmtId="3" fontId="5" fillId="2" borderId="0" xfId="1" applyNumberFormat="1" applyFont="1" applyFill="1" applyBorder="1"/>
    <xf numFmtId="3" fontId="0" fillId="0" borderId="0" xfId="0" applyNumberFormat="1" applyBorder="1"/>
    <xf numFmtId="0" fontId="7" fillId="0" borderId="0" xfId="0" applyFont="1" applyBorder="1"/>
    <xf numFmtId="3" fontId="7" fillId="0" borderId="0" xfId="0" applyNumberFormat="1" applyFont="1" applyBorder="1"/>
    <xf numFmtId="0" fontId="6" fillId="0" borderId="0" xfId="0" applyFont="1" applyFill="1" applyBorder="1"/>
    <xf numFmtId="3" fontId="6" fillId="0" borderId="0" xfId="0" applyNumberFormat="1" applyFont="1" applyFill="1" applyBorder="1"/>
    <xf numFmtId="0" fontId="9" fillId="0" borderId="0" xfId="0" applyFont="1" applyAlignment="1">
      <alignment horizontal="left" vertical="center"/>
    </xf>
    <xf numFmtId="0" fontId="3" fillId="2" borderId="0" xfId="0" applyFont="1" applyFill="1" applyBorder="1"/>
    <xf numFmtId="3" fontId="3" fillId="2" borderId="0" xfId="0" applyNumberFormat="1" applyFont="1" applyFill="1" applyBorder="1"/>
    <xf numFmtId="0" fontId="2" fillId="4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left"/>
    </xf>
    <xf numFmtId="3" fontId="5" fillId="0" borderId="0" xfId="0" applyNumberFormat="1" applyFont="1" applyBorder="1" applyAlignment="1">
      <alignment horizontal="center" wrapText="1"/>
    </xf>
    <xf numFmtId="3" fontId="0" fillId="0" borderId="0" xfId="0" applyNumberFormat="1"/>
    <xf numFmtId="0" fontId="4" fillId="2" borderId="0" xfId="0" applyFont="1" applyFill="1" applyBorder="1"/>
    <xf numFmtId="3" fontId="4" fillId="2" borderId="0" xfId="0" applyNumberFormat="1" applyFont="1" applyFill="1" applyBorder="1"/>
    <xf numFmtId="3" fontId="5" fillId="2" borderId="1" xfId="0" applyNumberFormat="1" applyFont="1" applyFill="1" applyBorder="1"/>
    <xf numFmtId="0" fontId="4" fillId="3" borderId="0" xfId="0" applyFont="1" applyFill="1" applyBorder="1"/>
    <xf numFmtId="3" fontId="4" fillId="3" borderId="0" xfId="0" applyNumberFormat="1" applyFont="1" applyFill="1" applyBorder="1"/>
    <xf numFmtId="0" fontId="5" fillId="0" borderId="0" xfId="0" applyFont="1"/>
    <xf numFmtId="3" fontId="5" fillId="0" borderId="2" xfId="0" applyNumberFormat="1" applyFont="1" applyBorder="1"/>
    <xf numFmtId="0" fontId="5" fillId="2" borderId="0" xfId="0" applyFont="1" applyFill="1"/>
    <xf numFmtId="3" fontId="5" fillId="2" borderId="0" xfId="0" applyNumberFormat="1" applyFont="1" applyFill="1"/>
    <xf numFmtId="0" fontId="8" fillId="0" borderId="0" xfId="0" applyFont="1"/>
    <xf numFmtId="3" fontId="4" fillId="0" borderId="0" xfId="0" applyNumberFormat="1" applyFont="1"/>
    <xf numFmtId="44" fontId="0" fillId="0" borderId="0" xfId="2" applyFont="1" applyBorder="1" applyAlignment="1">
      <alignment horizontal="right"/>
    </xf>
    <xf numFmtId="164" fontId="10" fillId="0" borderId="0" xfId="1" applyNumberFormat="1" applyFont="1" applyFill="1" applyBorder="1"/>
    <xf numFmtId="44" fontId="0" fillId="0" borderId="0" xfId="2" applyFont="1" applyFill="1" applyBorder="1" applyAlignment="1">
      <alignment horizontal="right"/>
    </xf>
    <xf numFmtId="0" fontId="0" fillId="0" borderId="2" xfId="0" applyBorder="1"/>
    <xf numFmtId="0" fontId="2" fillId="2" borderId="0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ffield.gov.uk\group\CYPD\Budgets\BDS\2021-22\Schools%20Block\Budget\Sumbud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YPD\Business%20Strategy\Budget%20Support\2021-22\Contingency\Growth\DSG_growth_calculations_values_2021_to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"/>
      <sheetName val="Localities"/>
      <sheetName val="Schools List"/>
      <sheetName val="NFF Rates"/>
      <sheetName val="Budget"/>
      <sheetName val="AWPU Fund"/>
      <sheetName val="Growth New Sch"/>
      <sheetName val="NFF21-22"/>
      <sheetName val="DataSource "/>
      <sheetName val="Pri Oct Fore"/>
      <sheetName val="DataSource Sep20"/>
      <sheetName val="Pupils"/>
      <sheetName val="19 20 "/>
      <sheetName val="New Del"/>
      <sheetName val="Add Deleg"/>
      <sheetName val="Impact"/>
      <sheetName val="AWPU"/>
      <sheetName val="FSM"/>
      <sheetName val="IDACI"/>
      <sheetName val="Attain"/>
      <sheetName val="EAL"/>
      <sheetName val="Mobility"/>
      <sheetName val="Split Site"/>
      <sheetName val="Floor"/>
      <sheetName val="A4 Floor"/>
      <sheetName val="MFG NFF"/>
      <sheetName val="DSG Adj Baseline 2021"/>
      <sheetName val="Min Fund"/>
      <sheetName val="MFG"/>
      <sheetName val="MFG-Gains A4"/>
      <sheetName val="Budget Share"/>
      <sheetName val="Schls Forum"/>
      <sheetName val="A4 Sheet"/>
      <sheetName val="pro-forma check"/>
      <sheetName val="Multiplier Summary"/>
      <sheetName val="£pup Analysis"/>
    </sheetNames>
    <sheetDataSet>
      <sheetData sheetId="0"/>
      <sheetData sheetId="1"/>
      <sheetData sheetId="2"/>
      <sheetData sheetId="3"/>
      <sheetData sheetId="4"/>
      <sheetData sheetId="5">
        <row r="15">
          <cell r="D15">
            <v>3412.8685792877927</v>
          </cell>
          <cell r="E15">
            <v>4404.2866281294882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 "/>
      <sheetName val="Growth Factor Allocations"/>
      <sheetName val="MSOA Level Aggregation"/>
      <sheetName val="October 2020 Census"/>
      <sheetName val="October 2019 Census"/>
    </sheetNames>
    <sheetDataSet>
      <sheetData sheetId="0"/>
      <sheetData sheetId="1">
        <row r="67">
          <cell r="K67">
            <v>2177032.5000000005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workbookViewId="0">
      <selection activeCell="G33" sqref="G33"/>
    </sheetView>
  </sheetViews>
  <sheetFormatPr defaultRowHeight="14.5" x14ac:dyDescent="0.35"/>
  <cols>
    <col min="1" max="1" width="12.453125" customWidth="1"/>
    <col min="2" max="2" width="48.453125" bestFit="1" customWidth="1"/>
    <col min="4" max="4" width="14.26953125" bestFit="1" customWidth="1"/>
  </cols>
  <sheetData>
    <row r="1" spans="1:7" ht="23" x14ac:dyDescent="0.5">
      <c r="A1" s="38" t="s">
        <v>29</v>
      </c>
      <c r="B1" s="38"/>
      <c r="C1" s="38"/>
      <c r="D1" s="38"/>
    </row>
    <row r="2" spans="1:7" ht="23" x14ac:dyDescent="0.5">
      <c r="A2" s="20"/>
      <c r="B2" s="18"/>
      <c r="C2" s="18"/>
      <c r="D2" s="19"/>
    </row>
    <row r="3" spans="1:7" ht="18" x14ac:dyDescent="0.4">
      <c r="A3" s="1" t="s">
        <v>0</v>
      </c>
      <c r="B3" s="2"/>
      <c r="C3" s="3"/>
      <c r="D3" s="4"/>
    </row>
    <row r="4" spans="1:7" ht="29" thickBot="1" x14ac:dyDescent="0.4">
      <c r="A4" s="2"/>
      <c r="B4" s="5"/>
      <c r="C4" s="6" t="s">
        <v>16</v>
      </c>
      <c r="D4" s="21" t="s">
        <v>2</v>
      </c>
    </row>
    <row r="5" spans="1:7" ht="15" thickBot="1" x14ac:dyDescent="0.4">
      <c r="A5" s="6" t="s">
        <v>3</v>
      </c>
      <c r="B5" s="5" t="s">
        <v>4</v>
      </c>
      <c r="C5" s="6" t="s">
        <v>5</v>
      </c>
      <c r="D5" s="29">
        <f>'[1]AWPU Fund'!$D$15</f>
        <v>3412.8685792877927</v>
      </c>
    </row>
    <row r="6" spans="1:7" ht="15" thickBot="1" x14ac:dyDescent="0.4">
      <c r="A6" s="7">
        <v>2356</v>
      </c>
      <c r="B6" s="7" t="s">
        <v>19</v>
      </c>
      <c r="C6" s="7">
        <v>30</v>
      </c>
      <c r="D6" s="4">
        <f>C6*$D$5/12*7</f>
        <v>59725.200137536376</v>
      </c>
      <c r="G6" s="37"/>
    </row>
    <row r="7" spans="1:7" x14ac:dyDescent="0.35">
      <c r="A7" s="7">
        <v>2230</v>
      </c>
      <c r="B7" s="7" t="s">
        <v>20</v>
      </c>
      <c r="C7" s="7">
        <v>15</v>
      </c>
      <c r="D7" s="4">
        <f t="shared" ref="D7:D12" si="0">C7*$D$5/12*7</f>
        <v>29862.600068768188</v>
      </c>
    </row>
    <row r="8" spans="1:7" x14ac:dyDescent="0.35">
      <c r="A8" s="7">
        <v>2203</v>
      </c>
      <c r="B8" s="7" t="s">
        <v>21</v>
      </c>
      <c r="C8" s="7">
        <v>30</v>
      </c>
      <c r="D8" s="4">
        <f t="shared" si="0"/>
        <v>59725.200137536376</v>
      </c>
    </row>
    <row r="9" spans="1:7" x14ac:dyDescent="0.35">
      <c r="A9" s="3"/>
      <c r="B9" s="3"/>
      <c r="C9" s="3"/>
      <c r="D9" s="4"/>
    </row>
    <row r="10" spans="1:7" x14ac:dyDescent="0.35">
      <c r="A10" s="3"/>
      <c r="B10" s="28" t="s">
        <v>6</v>
      </c>
      <c r="C10" s="7"/>
      <c r="D10" s="4"/>
    </row>
    <row r="11" spans="1:7" x14ac:dyDescent="0.35">
      <c r="A11" s="3"/>
      <c r="B11" s="7" t="s">
        <v>22</v>
      </c>
      <c r="C11" s="7">
        <v>30</v>
      </c>
      <c r="D11" s="4">
        <f t="shared" si="0"/>
        <v>59725.200137536376</v>
      </c>
    </row>
    <row r="12" spans="1:7" x14ac:dyDescent="0.35">
      <c r="A12" s="3"/>
      <c r="B12" s="7" t="s">
        <v>23</v>
      </c>
      <c r="C12" s="7">
        <v>30</v>
      </c>
      <c r="D12" s="4">
        <f t="shared" si="0"/>
        <v>59725.200137536376</v>
      </c>
    </row>
    <row r="13" spans="1:7" x14ac:dyDescent="0.35">
      <c r="A13" s="3"/>
      <c r="B13" s="3"/>
      <c r="C13" s="3"/>
      <c r="D13" s="4"/>
    </row>
    <row r="14" spans="1:7" x14ac:dyDescent="0.35">
      <c r="A14" s="3"/>
      <c r="B14" s="8" t="s">
        <v>7</v>
      </c>
      <c r="C14" s="8">
        <f>SUM(C6:C12)</f>
        <v>135</v>
      </c>
      <c r="D14" s="9">
        <f>SUM(D6:D13)</f>
        <v>268763.4006189137</v>
      </c>
    </row>
    <row r="15" spans="1:7" x14ac:dyDescent="0.35">
      <c r="A15" s="3"/>
      <c r="B15" s="2"/>
      <c r="C15" s="2"/>
      <c r="D15" s="10"/>
    </row>
    <row r="16" spans="1:7" x14ac:dyDescent="0.35">
      <c r="A16" s="3"/>
      <c r="B16" s="2"/>
      <c r="C16" s="2"/>
      <c r="D16" s="10"/>
    </row>
    <row r="17" spans="1:6" ht="18" x14ac:dyDescent="0.4">
      <c r="A17" s="1" t="s">
        <v>8</v>
      </c>
      <c r="B17" s="2"/>
      <c r="C17" s="11"/>
      <c r="D17" s="12"/>
    </row>
    <row r="18" spans="1:6" ht="29" thickBot="1" x14ac:dyDescent="0.4">
      <c r="A18" s="3"/>
      <c r="B18" s="11"/>
      <c r="C18" s="6" t="s">
        <v>1</v>
      </c>
      <c r="D18" s="21" t="s">
        <v>9</v>
      </c>
    </row>
    <row r="19" spans="1:6" ht="15" thickBot="1" x14ac:dyDescent="0.4">
      <c r="A19" s="6" t="s">
        <v>10</v>
      </c>
      <c r="B19" s="5" t="s">
        <v>11</v>
      </c>
      <c r="C19" s="6" t="s">
        <v>5</v>
      </c>
      <c r="D19" s="29">
        <f>'[1]AWPU Fund'!$E$15</f>
        <v>4404.2866281294882</v>
      </c>
    </row>
    <row r="20" spans="1:6" x14ac:dyDescent="0.35">
      <c r="A20" s="3"/>
      <c r="B20" s="3"/>
      <c r="C20" s="3"/>
      <c r="D20" s="4">
        <f>C20*D19/12*7</f>
        <v>0</v>
      </c>
    </row>
    <row r="21" spans="1:6" x14ac:dyDescent="0.35">
      <c r="A21" s="3"/>
      <c r="B21" s="28" t="s">
        <v>6</v>
      </c>
      <c r="C21" s="7"/>
      <c r="D21" s="4"/>
    </row>
    <row r="22" spans="1:6" x14ac:dyDescent="0.35">
      <c r="A22" s="3"/>
      <c r="B22" s="7" t="s">
        <v>24</v>
      </c>
      <c r="C22" s="7">
        <v>81</v>
      </c>
      <c r="D22" s="4">
        <f>C22*$D$19/12*7</f>
        <v>208102.54317911834</v>
      </c>
    </row>
    <row r="23" spans="1:6" x14ac:dyDescent="0.35">
      <c r="A23" s="3"/>
      <c r="B23" s="30" t="s">
        <v>12</v>
      </c>
      <c r="C23" s="30">
        <f>SUM(C20:C22)</f>
        <v>81</v>
      </c>
      <c r="D23" s="31">
        <f>SUM(D22)</f>
        <v>208102.54317911834</v>
      </c>
    </row>
    <row r="24" spans="1:6" x14ac:dyDescent="0.35">
      <c r="A24" s="3"/>
      <c r="B24" s="3"/>
      <c r="C24" s="13"/>
      <c r="D24" s="14"/>
    </row>
    <row r="25" spans="1:6" x14ac:dyDescent="0.35">
      <c r="A25" s="2"/>
      <c r="B25" s="2"/>
      <c r="C25" s="3"/>
      <c r="D25" s="4"/>
    </row>
    <row r="26" spans="1:6" x14ac:dyDescent="0.35">
      <c r="A26" s="2"/>
      <c r="B26" s="32" t="s">
        <v>13</v>
      </c>
      <c r="C26" s="7"/>
      <c r="D26" s="33"/>
    </row>
    <row r="27" spans="1:6" x14ac:dyDescent="0.35">
      <c r="A27" s="2"/>
      <c r="B27" s="15" t="s">
        <v>25</v>
      </c>
      <c r="C27" s="34"/>
      <c r="D27" s="35">
        <v>75000</v>
      </c>
      <c r="F27" s="22"/>
    </row>
    <row r="28" spans="1:6" x14ac:dyDescent="0.35">
      <c r="A28" s="2"/>
      <c r="B28" s="15" t="s">
        <v>26</v>
      </c>
      <c r="C28" s="36"/>
      <c r="D28" s="35">
        <v>121000</v>
      </c>
      <c r="F28" s="22"/>
    </row>
    <row r="29" spans="1:6" x14ac:dyDescent="0.35">
      <c r="A29" s="2"/>
      <c r="B29" s="15" t="s">
        <v>27</v>
      </c>
      <c r="C29" s="36"/>
      <c r="D29" s="35">
        <v>90000</v>
      </c>
      <c r="F29" s="22"/>
    </row>
    <row r="30" spans="1:6" x14ac:dyDescent="0.35">
      <c r="A30" s="2"/>
      <c r="B30" s="30" t="s">
        <v>28</v>
      </c>
      <c r="C30" s="30"/>
      <c r="D30" s="31">
        <f>SUM(D27:D29)</f>
        <v>286000</v>
      </c>
      <c r="F30" s="22"/>
    </row>
    <row r="31" spans="1:6" x14ac:dyDescent="0.35">
      <c r="A31" s="2"/>
      <c r="B31" s="3"/>
      <c r="C31" s="3"/>
      <c r="D31" s="4"/>
    </row>
    <row r="32" spans="1:6" ht="18" x14ac:dyDescent="0.4">
      <c r="A32" s="2"/>
      <c r="B32" s="16" t="s">
        <v>17</v>
      </c>
      <c r="C32" s="16"/>
      <c r="D32" s="17">
        <f>D14+D23+D30</f>
        <v>762865.94379803201</v>
      </c>
      <c r="F32" s="22"/>
    </row>
    <row r="33" spans="2:4" x14ac:dyDescent="0.35">
      <c r="B33" s="23" t="s">
        <v>14</v>
      </c>
      <c r="C33" s="23"/>
      <c r="D33" s="24">
        <f>D35-D32-D34</f>
        <v>1164166.5562019683</v>
      </c>
    </row>
    <row r="34" spans="2:4" x14ac:dyDescent="0.35">
      <c r="B34" s="26" t="s">
        <v>18</v>
      </c>
      <c r="C34" s="26"/>
      <c r="D34" s="27">
        <v>250000</v>
      </c>
    </row>
    <row r="35" spans="2:4" x14ac:dyDescent="0.35">
      <c r="B35" s="8" t="s">
        <v>15</v>
      </c>
      <c r="C35" s="8"/>
      <c r="D35" s="25">
        <f>'[2]Growth Factor Allocations'!$K$67</f>
        <v>2177032.5000000005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&amp;RPaper 7, Appendix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2021 22</vt:lpstr>
    </vt:vector>
  </TitlesOfParts>
  <Company>Sheffield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Paper 7 Appendix 2 - Planned Growth 2021 22</dc:title>
  <dc:creator>Fox Lorraine</dc:creator>
  <cp:lastModifiedBy>Gadsby Matthew (CEX)</cp:lastModifiedBy>
  <cp:lastPrinted>2021-06-07T12:05:02Z</cp:lastPrinted>
  <dcterms:created xsi:type="dcterms:W3CDTF">2020-05-13T14:03:16Z</dcterms:created>
  <dcterms:modified xsi:type="dcterms:W3CDTF">2021-06-15T08:58:16Z</dcterms:modified>
</cp:coreProperties>
</file>