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client\H\Documents\"/>
    </mc:Choice>
  </mc:AlternateContent>
  <xr:revisionPtr revIDLastSave="0" documentId="8_{913EFCDB-9FE6-479F-A0AC-3ADCE3ADA4C1}" xr6:coauthVersionLast="45" xr6:coauthVersionMax="45" xr10:uidLastSave="{00000000-0000-0000-0000-000000000000}"/>
  <bookViews>
    <workbookView xWindow="-19310" yWindow="-590" windowWidth="19420" windowHeight="10420" xr2:uid="{75234410-7C73-4189-8FF2-67F127C502E4}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" l="1"/>
  <c r="O18" i="1"/>
  <c r="L18" i="1"/>
  <c r="J18" i="1"/>
  <c r="I18" i="1"/>
  <c r="N18" i="1" s="1"/>
  <c r="D18" i="1"/>
  <c r="B18" i="1"/>
  <c r="F18" i="1" s="1"/>
  <c r="O17" i="1"/>
  <c r="L17" i="1"/>
  <c r="J17" i="1"/>
  <c r="I17" i="1"/>
  <c r="F17" i="1"/>
  <c r="E17" i="1"/>
  <c r="O16" i="1"/>
  <c r="L16" i="1"/>
  <c r="J16" i="1"/>
  <c r="F16" i="1"/>
  <c r="H16" i="1" s="1"/>
  <c r="I16" i="1" s="1"/>
  <c r="O15" i="1"/>
  <c r="L15" i="1"/>
  <c r="M15" i="1" s="1"/>
  <c r="J15" i="1"/>
  <c r="I15" i="1"/>
  <c r="N15" i="1" s="1"/>
  <c r="F15" i="1"/>
  <c r="E15" i="1"/>
  <c r="O14" i="1"/>
  <c r="L14" i="1"/>
  <c r="M14" i="1" s="1"/>
  <c r="J14" i="1"/>
  <c r="H14" i="1"/>
  <c r="F14" i="1"/>
  <c r="O13" i="1"/>
  <c r="M13" i="1" s="1"/>
  <c r="L13" i="1"/>
  <c r="J13" i="1"/>
  <c r="I13" i="1"/>
  <c r="F13" i="1"/>
  <c r="O12" i="1"/>
  <c r="L12" i="1"/>
  <c r="J12" i="1"/>
  <c r="I12" i="1"/>
  <c r="F12" i="1"/>
  <c r="E12" i="1"/>
  <c r="O11" i="1"/>
  <c r="M11" i="1"/>
  <c r="L11" i="1"/>
  <c r="J11" i="1"/>
  <c r="I11" i="1"/>
  <c r="D11" i="1"/>
  <c r="B11" i="1"/>
  <c r="F11" i="1" s="1"/>
  <c r="O10" i="1"/>
  <c r="L10" i="1"/>
  <c r="J10" i="1"/>
  <c r="I10" i="1"/>
  <c r="F10" i="1"/>
  <c r="E10" i="1"/>
  <c r="O9" i="1"/>
  <c r="M9" i="1" s="1"/>
  <c r="L9" i="1"/>
  <c r="J9" i="1"/>
  <c r="F9" i="1"/>
  <c r="E9" i="1"/>
  <c r="O8" i="1"/>
  <c r="L8" i="1"/>
  <c r="J8" i="1"/>
  <c r="F8" i="1"/>
  <c r="H8" i="1" s="1"/>
  <c r="E8" i="1"/>
  <c r="O7" i="1"/>
  <c r="M7" i="1" s="1"/>
  <c r="L7" i="1"/>
  <c r="J7" i="1"/>
  <c r="I7" i="1"/>
  <c r="F7" i="1"/>
  <c r="E7" i="1"/>
  <c r="O6" i="1"/>
  <c r="L6" i="1"/>
  <c r="J6" i="1"/>
  <c r="I6" i="1"/>
  <c r="B6" i="1"/>
  <c r="F6" i="1" s="1"/>
  <c r="O5" i="1"/>
  <c r="M5" i="1"/>
  <c r="L5" i="1"/>
  <c r="J5" i="1"/>
  <c r="I5" i="1"/>
  <c r="F5" i="1"/>
  <c r="F21" i="1" s="1"/>
  <c r="O4" i="1"/>
  <c r="L4" i="1"/>
  <c r="M4" i="1" s="1"/>
  <c r="J4" i="1"/>
  <c r="H4" i="1"/>
  <c r="F4" i="1"/>
  <c r="E4" i="1"/>
  <c r="E19" i="1" s="1"/>
  <c r="H21" i="1" l="1"/>
  <c r="M17" i="1"/>
  <c r="K6" i="1"/>
  <c r="M6" i="1"/>
  <c r="M12" i="1"/>
  <c r="M16" i="1"/>
  <c r="O19" i="1"/>
  <c r="M8" i="1"/>
  <c r="M10" i="1"/>
  <c r="K11" i="1"/>
  <c r="M18" i="1"/>
  <c r="F22" i="1"/>
  <c r="F19" i="1"/>
  <c r="I4" i="1"/>
  <c r="K5" i="1"/>
  <c r="N6" i="1"/>
  <c r="K7" i="1"/>
  <c r="K10" i="1"/>
  <c r="N11" i="1"/>
  <c r="K12" i="1"/>
  <c r="N13" i="1"/>
  <c r="I14" i="1"/>
  <c r="K16" i="1"/>
  <c r="N16" i="1"/>
  <c r="F23" i="1"/>
  <c r="F24" i="1" s="1"/>
  <c r="N5" i="1"/>
  <c r="N7" i="1"/>
  <c r="I8" i="1"/>
  <c r="H9" i="1"/>
  <c r="H19" i="1" s="1"/>
  <c r="N10" i="1"/>
  <c r="N12" i="1"/>
  <c r="K13" i="1"/>
  <c r="K17" i="1"/>
  <c r="K18" i="1"/>
  <c r="K15" i="1"/>
  <c r="N17" i="1"/>
  <c r="M19" i="1" l="1"/>
  <c r="N14" i="1"/>
  <c r="K14" i="1"/>
  <c r="I9" i="1"/>
  <c r="I22" i="1" s="1"/>
  <c r="K8" i="1"/>
  <c r="N8" i="1"/>
  <c r="I21" i="1"/>
  <c r="I19" i="1"/>
  <c r="K4" i="1"/>
  <c r="N4" i="1"/>
  <c r="H22" i="1"/>
  <c r="H23" i="1" s="1"/>
  <c r="H24" i="1" s="1"/>
  <c r="N9" i="1" l="1"/>
  <c r="K9" i="1"/>
  <c r="K19" i="1" s="1"/>
  <c r="N19" i="1"/>
  <c r="I23" i="1"/>
  <c r="I24" i="1" s="1"/>
</calcChain>
</file>

<file path=xl/sharedStrings.xml><?xml version="1.0" encoding="utf-8"?>
<sst xmlns="http://schemas.openxmlformats.org/spreadsheetml/2006/main" count="35" uniqueCount="29">
  <si>
    <t>Indicative IR Budgets 2021/22</t>
  </si>
  <si>
    <t>LEA Estab</t>
  </si>
  <si>
    <t>DfE</t>
  </si>
  <si>
    <t>informed EFA</t>
  </si>
  <si>
    <t>Currently Placed or Committed</t>
  </si>
  <si>
    <t>Places funded April  to August</t>
  </si>
  <si>
    <t>Places funded Sept  to March</t>
  </si>
  <si>
    <t>Places funded for full 20-21 financial year</t>
  </si>
  <si>
    <t>2020 / 21 rate                £</t>
  </si>
  <si>
    <t>Total Funding Due                          £</t>
  </si>
  <si>
    <t>Per Pupil Funding                  £</t>
  </si>
  <si>
    <t>Funded From the School Block                            £</t>
  </si>
  <si>
    <t>Empty Places at October</t>
  </si>
  <si>
    <t>Occupied Places</t>
  </si>
  <si>
    <t>Recoupment Academy</t>
  </si>
  <si>
    <t>All  Saints Catholic</t>
  </si>
  <si>
    <t xml:space="preserve">Arbourthorne Community Primary </t>
  </si>
  <si>
    <t>Beck</t>
  </si>
  <si>
    <t>The Birley Academy</t>
  </si>
  <si>
    <t>Birley Spa Community Primary</t>
  </si>
  <si>
    <t xml:space="preserve">Forge Valley Community </t>
  </si>
  <si>
    <t>Fox Hill Primary</t>
  </si>
  <si>
    <t>King Ecgbert School</t>
  </si>
  <si>
    <t xml:space="preserve">Nether Green Junior </t>
  </si>
  <si>
    <t xml:space="preserve">Nook Lane Junior </t>
  </si>
  <si>
    <t>St. Thomas of Canterbury Catholic Primary</t>
  </si>
  <si>
    <t>Stradbroke Primary School</t>
  </si>
  <si>
    <t xml:space="preserve">Wharncliffe Side Primary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</si>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</sst>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6"/>
      <color theme="1"/>
      <name val="Arial"/>
      <family val="2"/>
    </font>
    <font>
      <sz val="11"/>
      <name val="Arial"/>
      <family val="2"/>
    </font>
    <font>
      <i/>
      <sz val="8"/>
      <color theme="3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9" fillId="0" borderId="0"/>
  </cellStyleXfs>
  <cellXfs count="29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4" fillId="0" borderId="1" xfId="1" applyFont="1" applyBorder="1"/>
    <xf numFmtId="0" fontId="7" fillId="0" borderId="2" xfId="1" applyFont="1" applyBorder="1" applyAlignment="1">
      <alignment wrapText="1"/>
    </xf>
    <xf numFmtId="0" fontId="7" fillId="0" borderId="1" xfId="1" applyFont="1" applyBorder="1" applyAlignment="1">
      <alignment wrapText="1"/>
    </xf>
    <xf numFmtId="0" fontId="7" fillId="3" borderId="1" xfId="1" applyFont="1" applyFill="1" applyBorder="1" applyAlignment="1">
      <alignment wrapText="1"/>
    </xf>
    <xf numFmtId="0" fontId="4" fillId="0" borderId="2" xfId="1" applyFont="1" applyBorder="1"/>
    <xf numFmtId="1" fontId="4" fillId="0" borderId="1" xfId="1" applyNumberFormat="1" applyFont="1" applyBorder="1"/>
    <xf numFmtId="4" fontId="7" fillId="0" borderId="1" xfId="1" applyNumberFormat="1" applyFont="1" applyBorder="1"/>
    <xf numFmtId="3" fontId="4" fillId="0" borderId="1" xfId="1" applyNumberFormat="1" applyFont="1" applyBorder="1"/>
    <xf numFmtId="3" fontId="4" fillId="3" borderId="1" xfId="1" applyNumberFormat="1" applyFont="1" applyFill="1" applyBorder="1"/>
    <xf numFmtId="3" fontId="1" fillId="0" borderId="0" xfId="1" applyNumberFormat="1"/>
    <xf numFmtId="0" fontId="4" fillId="4" borderId="2" xfId="1" applyFont="1" applyFill="1" applyBorder="1"/>
    <xf numFmtId="4" fontId="4" fillId="0" borderId="1" xfId="1" applyNumberFormat="1" applyFont="1" applyBorder="1"/>
    <xf numFmtId="1" fontId="4" fillId="0" borderId="0" xfId="1" applyNumberFormat="1" applyFont="1"/>
    <xf numFmtId="4" fontId="4" fillId="0" borderId="3" xfId="1" applyNumberFormat="1" applyFont="1" applyBorder="1"/>
    <xf numFmtId="0" fontId="4" fillId="0" borderId="3" xfId="1" applyFont="1" applyBorder="1"/>
    <xf numFmtId="0" fontId="7" fillId="0" borderId="2" xfId="1" applyFont="1" applyBorder="1"/>
    <xf numFmtId="1" fontId="7" fillId="0" borderId="3" xfId="1" applyNumberFormat="1" applyFont="1" applyBorder="1"/>
    <xf numFmtId="1" fontId="7" fillId="4" borderId="3" xfId="1" applyNumberFormat="1" applyFont="1" applyFill="1" applyBorder="1"/>
    <xf numFmtId="3" fontId="7" fillId="3" borderId="3" xfId="1" applyNumberFormat="1" applyFont="1" applyFill="1" applyBorder="1"/>
    <xf numFmtId="3" fontId="8" fillId="0" borderId="0" xfId="1" applyNumberFormat="1" applyFont="1"/>
    <xf numFmtId="0" fontId="8" fillId="0" borderId="0" xfId="1" applyFont="1"/>
  </cellXfs>
  <cellStyles count="4">
    <cellStyle name="Normal" xfId="0" builtinId="0"/>
    <cellStyle name="Normal 2" xfId="3" xr:uid="{38D9797D-D5CD-4EE6-80DD-A48E50BD9597}"/>
    <cellStyle name="Normal 8 2" xfId="2" xr:uid="{3DDB6DEB-8E0E-4304-8A1B-66E3B041BEB1}"/>
    <cellStyle name="Normal 8 3" xfId="1" xr:uid="{79D008BE-310D-40F8-AE38-E069C85120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YPD\Budgets\BDS\2020-21\Baselines\High%20Needs%20Place%20Change\202122_P1_HN_373_Sheffield%20no%20passwor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YPD\Budgets\BDS\2021-22\High%20Needs\Special%20and%20IRS%201901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YPD\Budgets\BDS\2021-22\High%20Needs\IR\IRU%2021%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YPD\Budgets\BDS\2021-22\Schools%20Block\Budget\Sumbud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"/>
      <sheetName val="Cover"/>
      <sheetName val="2020 to 2021 HN Data"/>
      <sheetName val="Place Change Notification (PCN)"/>
      <sheetName val="Hospital Education Template"/>
      <sheetName val="Validation"/>
      <sheetName val="PCN Lookups"/>
    </sheetNames>
    <sheetDataSet>
      <sheetData sheetId="0"/>
      <sheetData sheetId="1"/>
      <sheetData sheetId="2">
        <row r="8">
          <cell r="I8">
            <v>4</v>
          </cell>
        </row>
        <row r="10">
          <cell r="I10">
            <v>12</v>
          </cell>
        </row>
        <row r="11">
          <cell r="I11">
            <v>14</v>
          </cell>
        </row>
        <row r="12">
          <cell r="I12">
            <v>18</v>
          </cell>
        </row>
        <row r="13">
          <cell r="I13">
            <v>24</v>
          </cell>
        </row>
        <row r="17">
          <cell r="I17">
            <v>18</v>
          </cell>
        </row>
        <row r="18">
          <cell r="I18">
            <v>23</v>
          </cell>
        </row>
        <row r="20">
          <cell r="I20">
            <v>22</v>
          </cell>
        </row>
      </sheetData>
      <sheetData sheetId="3">
        <row r="14">
          <cell r="G14">
            <v>3732274</v>
          </cell>
        </row>
        <row r="15">
          <cell r="G15">
            <v>3732337</v>
          </cell>
          <cell r="H15" t="str">
            <v>Hucklow</v>
          </cell>
        </row>
        <row r="16">
          <cell r="G16">
            <v>3732040</v>
          </cell>
          <cell r="H16" t="str">
            <v>Whiteways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cton"/>
      <sheetName val="Bents Green"/>
      <sheetName val="Heritage"/>
      <sheetName val="Holgate"/>
      <sheetName val="Norfolk Park"/>
      <sheetName val="Mossbrook"/>
      <sheetName val="Rowan"/>
      <sheetName val="7 Hills"/>
      <sheetName val="Talbot"/>
      <sheetName val="Woolley W"/>
      <sheetName val="Sheet1"/>
      <sheetName val="IR places for mainstream formul"/>
      <sheetName val="IR'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A9">
            <v>3732001</v>
          </cell>
          <cell r="B9">
            <v>0</v>
          </cell>
          <cell r="C9">
            <v>0</v>
          </cell>
          <cell r="D9">
            <v>2001</v>
          </cell>
          <cell r="E9" t="str">
            <v>Abbey Lane Primary School</v>
          </cell>
        </row>
        <row r="10">
          <cell r="A10">
            <v>3732046</v>
          </cell>
          <cell r="B10" t="str">
            <v>Recoupment Academy</v>
          </cell>
          <cell r="C10">
            <v>0</v>
          </cell>
          <cell r="D10">
            <v>2046</v>
          </cell>
          <cell r="E10" t="str">
            <v>Abbeyfield Primary Academy</v>
          </cell>
        </row>
        <row r="11">
          <cell r="A11">
            <v>3732048</v>
          </cell>
          <cell r="B11" t="str">
            <v>Recoupment Academy</v>
          </cell>
          <cell r="C11">
            <v>0</v>
          </cell>
          <cell r="D11">
            <v>2048</v>
          </cell>
          <cell r="E11" t="str">
            <v>Acres Hill Community Primary School</v>
          </cell>
        </row>
        <row r="12">
          <cell r="A12">
            <v>3732342</v>
          </cell>
          <cell r="B12">
            <v>0</v>
          </cell>
          <cell r="C12">
            <v>0</v>
          </cell>
          <cell r="D12">
            <v>2342</v>
          </cell>
          <cell r="E12" t="str">
            <v>Angram Bank Primary School</v>
          </cell>
        </row>
        <row r="13">
          <cell r="A13">
            <v>3732343</v>
          </cell>
          <cell r="B13">
            <v>0</v>
          </cell>
          <cell r="C13">
            <v>0</v>
          </cell>
          <cell r="D13">
            <v>2343</v>
          </cell>
          <cell r="E13" t="str">
            <v>Anns Grove Primary School</v>
          </cell>
        </row>
        <row r="14">
          <cell r="A14">
            <v>3733429</v>
          </cell>
          <cell r="B14">
            <v>0</v>
          </cell>
          <cell r="C14">
            <v>0</v>
          </cell>
          <cell r="D14">
            <v>3429</v>
          </cell>
          <cell r="E14" t="str">
            <v>Arbourthorne Community Primary School</v>
          </cell>
          <cell r="F14">
            <v>14</v>
          </cell>
          <cell r="I14">
            <v>14</v>
          </cell>
        </row>
        <row r="15">
          <cell r="A15">
            <v>3732340</v>
          </cell>
          <cell r="B15">
            <v>0</v>
          </cell>
          <cell r="C15">
            <v>0</v>
          </cell>
          <cell r="D15">
            <v>2340</v>
          </cell>
          <cell r="E15" t="str">
            <v>Athelstan Primary School</v>
          </cell>
        </row>
        <row r="16">
          <cell r="A16">
            <v>3732281</v>
          </cell>
          <cell r="B16">
            <v>0</v>
          </cell>
          <cell r="C16">
            <v>0</v>
          </cell>
          <cell r="D16">
            <v>2281</v>
          </cell>
          <cell r="E16" t="str">
            <v>Ballifield Primary School</v>
          </cell>
        </row>
        <row r="17">
          <cell r="A17">
            <v>3732322</v>
          </cell>
          <cell r="B17">
            <v>0</v>
          </cell>
          <cell r="C17">
            <v>0</v>
          </cell>
          <cell r="D17">
            <v>2322</v>
          </cell>
          <cell r="E17" t="str">
            <v>Bankwood Community Primary School</v>
          </cell>
        </row>
        <row r="18">
          <cell r="A18">
            <v>3732274</v>
          </cell>
          <cell r="B18" t="str">
            <v>Recoupment Academy</v>
          </cell>
          <cell r="C18">
            <v>0</v>
          </cell>
          <cell r="D18">
            <v>2274</v>
          </cell>
          <cell r="E18" t="str">
            <v>Beck Primary School</v>
          </cell>
          <cell r="F18">
            <v>6</v>
          </cell>
          <cell r="I18">
            <v>6</v>
          </cell>
        </row>
        <row r="19">
          <cell r="A19">
            <v>3732241</v>
          </cell>
          <cell r="B19">
            <v>0</v>
          </cell>
          <cell r="C19">
            <v>0</v>
          </cell>
          <cell r="D19">
            <v>2241</v>
          </cell>
          <cell r="E19" t="str">
            <v>Beighton Nursery Infant School</v>
          </cell>
        </row>
        <row r="20">
          <cell r="A20">
            <v>3732353</v>
          </cell>
          <cell r="B20" t="str">
            <v>Recoupment Academy</v>
          </cell>
          <cell r="C20">
            <v>0</v>
          </cell>
          <cell r="D20">
            <v>2353</v>
          </cell>
          <cell r="E20" t="str">
            <v>Birley Primary Academy</v>
          </cell>
        </row>
        <row r="21">
          <cell r="A21">
            <v>3732323</v>
          </cell>
          <cell r="B21" t="str">
            <v>Recoupment Academy</v>
          </cell>
          <cell r="C21">
            <v>0</v>
          </cell>
          <cell r="D21">
            <v>2323</v>
          </cell>
          <cell r="E21" t="str">
            <v>Birley Spa Primary Academy</v>
          </cell>
          <cell r="F21">
            <v>9</v>
          </cell>
          <cell r="I21">
            <v>9</v>
          </cell>
        </row>
        <row r="22">
          <cell r="A22">
            <v>3732328</v>
          </cell>
          <cell r="B22" t="str">
            <v>Recoupment Academy</v>
          </cell>
          <cell r="C22">
            <v>0</v>
          </cell>
          <cell r="D22">
            <v>2328</v>
          </cell>
          <cell r="E22" t="str">
            <v>Bradfield Dungworth Primary School</v>
          </cell>
        </row>
        <row r="23">
          <cell r="A23">
            <v>3732233</v>
          </cell>
          <cell r="B23">
            <v>0</v>
          </cell>
          <cell r="C23">
            <v>0</v>
          </cell>
          <cell r="D23">
            <v>2233</v>
          </cell>
          <cell r="E23" t="str">
            <v>Bradway Primary School</v>
          </cell>
        </row>
        <row r="24">
          <cell r="A24">
            <v>3732014</v>
          </cell>
          <cell r="B24">
            <v>0</v>
          </cell>
          <cell r="C24">
            <v>0</v>
          </cell>
          <cell r="D24">
            <v>2014</v>
          </cell>
          <cell r="E24" t="str">
            <v>Brightside Nursery and Infant School</v>
          </cell>
        </row>
        <row r="25">
          <cell r="A25">
            <v>3732246</v>
          </cell>
          <cell r="B25">
            <v>0</v>
          </cell>
          <cell r="C25">
            <v>0</v>
          </cell>
          <cell r="D25">
            <v>2246</v>
          </cell>
          <cell r="E25" t="str">
            <v>Brook House Junior School</v>
          </cell>
        </row>
        <row r="26">
          <cell r="A26">
            <v>3735204</v>
          </cell>
          <cell r="B26">
            <v>0</v>
          </cell>
          <cell r="C26">
            <v>0</v>
          </cell>
          <cell r="D26">
            <v>5204</v>
          </cell>
          <cell r="E26" t="str">
            <v>Broomhill Infant School</v>
          </cell>
        </row>
        <row r="27">
          <cell r="A27">
            <v>3732325</v>
          </cell>
          <cell r="B27">
            <v>0</v>
          </cell>
          <cell r="C27">
            <v>0</v>
          </cell>
          <cell r="D27">
            <v>2325</v>
          </cell>
          <cell r="E27" t="str">
            <v>Brunswick Community Primary School</v>
          </cell>
        </row>
        <row r="28">
          <cell r="A28">
            <v>3732095</v>
          </cell>
          <cell r="B28" t="str">
            <v>Recoupment Academy</v>
          </cell>
          <cell r="C28">
            <v>0</v>
          </cell>
          <cell r="D28">
            <v>2095</v>
          </cell>
          <cell r="E28" t="str">
            <v>Byron Wood Primary Academy</v>
          </cell>
        </row>
        <row r="29">
          <cell r="A29">
            <v>3732344</v>
          </cell>
          <cell r="B29">
            <v>0</v>
          </cell>
          <cell r="C29">
            <v>0</v>
          </cell>
          <cell r="D29">
            <v>2344</v>
          </cell>
          <cell r="E29" t="str">
            <v>Carfield Primary School</v>
          </cell>
        </row>
        <row r="30">
          <cell r="A30">
            <v>3732023</v>
          </cell>
          <cell r="B30">
            <v>0</v>
          </cell>
          <cell r="C30">
            <v>0</v>
          </cell>
          <cell r="D30">
            <v>2023</v>
          </cell>
          <cell r="E30" t="str">
            <v>Carter Knowle Junior School</v>
          </cell>
        </row>
        <row r="31">
          <cell r="A31">
            <v>3732354</v>
          </cell>
          <cell r="B31" t="str">
            <v>Recoupment Academy</v>
          </cell>
          <cell r="C31">
            <v>0</v>
          </cell>
          <cell r="D31">
            <v>2354</v>
          </cell>
          <cell r="E31" t="str">
            <v>Charnock Hall Primary Academy</v>
          </cell>
        </row>
        <row r="32">
          <cell r="A32">
            <v>3735200</v>
          </cell>
          <cell r="B32">
            <v>0</v>
          </cell>
          <cell r="C32">
            <v>0</v>
          </cell>
          <cell r="D32">
            <v>5200</v>
          </cell>
          <cell r="E32" t="str">
            <v>Clifford All Saints CofE Primary School</v>
          </cell>
        </row>
        <row r="33">
          <cell r="A33">
            <v>3732312</v>
          </cell>
          <cell r="B33">
            <v>0</v>
          </cell>
          <cell r="C33">
            <v>0</v>
          </cell>
          <cell r="D33">
            <v>2312</v>
          </cell>
          <cell r="E33" t="str">
            <v>Coit Primary School</v>
          </cell>
        </row>
        <row r="34">
          <cell r="A34">
            <v>3732026</v>
          </cell>
          <cell r="B34" t="str">
            <v>Recoupment Academy</v>
          </cell>
          <cell r="C34">
            <v>0</v>
          </cell>
          <cell r="D34">
            <v>2026</v>
          </cell>
          <cell r="E34" t="str">
            <v>Concord Junior School</v>
          </cell>
        </row>
        <row r="35">
          <cell r="A35">
            <v>3733422</v>
          </cell>
          <cell r="B35">
            <v>0</v>
          </cell>
          <cell r="C35">
            <v>0</v>
          </cell>
          <cell r="D35">
            <v>3422</v>
          </cell>
          <cell r="E35" t="str">
            <v>Deepcar St John's Church of England Junior School</v>
          </cell>
        </row>
        <row r="36">
          <cell r="A36">
            <v>3732283</v>
          </cell>
          <cell r="B36">
            <v>0</v>
          </cell>
          <cell r="C36">
            <v>0</v>
          </cell>
          <cell r="D36">
            <v>2283</v>
          </cell>
          <cell r="E36" t="str">
            <v>Dobcroft Infant School</v>
          </cell>
        </row>
        <row r="37">
          <cell r="A37">
            <v>3732239</v>
          </cell>
          <cell r="B37">
            <v>0</v>
          </cell>
          <cell r="C37">
            <v>0</v>
          </cell>
          <cell r="D37">
            <v>2239</v>
          </cell>
          <cell r="E37" t="str">
            <v>Dobcroft Junior School</v>
          </cell>
        </row>
        <row r="38">
          <cell r="A38">
            <v>3732364</v>
          </cell>
          <cell r="B38">
            <v>0</v>
          </cell>
          <cell r="C38">
            <v>0</v>
          </cell>
          <cell r="D38">
            <v>2364</v>
          </cell>
          <cell r="E38" t="str">
            <v>Dore Primary School</v>
          </cell>
        </row>
        <row r="39">
          <cell r="A39">
            <v>3732016</v>
          </cell>
          <cell r="B39" t="str">
            <v>Recoupment Academy</v>
          </cell>
          <cell r="C39">
            <v>0</v>
          </cell>
          <cell r="D39">
            <v>2016</v>
          </cell>
          <cell r="E39" t="str">
            <v>E-Act Pathways Academy</v>
          </cell>
        </row>
        <row r="40">
          <cell r="A40">
            <v>3732206</v>
          </cell>
          <cell r="B40">
            <v>0</v>
          </cell>
          <cell r="C40">
            <v>0</v>
          </cell>
          <cell r="D40">
            <v>2206</v>
          </cell>
          <cell r="E40" t="str">
            <v>Ecclesall Primary School</v>
          </cell>
        </row>
        <row r="41">
          <cell r="A41">
            <v>3732080</v>
          </cell>
          <cell r="B41">
            <v>0</v>
          </cell>
          <cell r="C41">
            <v>0</v>
          </cell>
          <cell r="D41">
            <v>2080</v>
          </cell>
          <cell r="E41" t="str">
            <v>Ecclesfield Primary School</v>
          </cell>
        </row>
        <row r="42">
          <cell r="A42">
            <v>3732024</v>
          </cell>
          <cell r="B42" t="str">
            <v>Recoupment Academy</v>
          </cell>
          <cell r="C42">
            <v>0</v>
          </cell>
          <cell r="D42">
            <v>2024</v>
          </cell>
          <cell r="E42" t="str">
            <v>Emmanuel Anglican/Methodist Junior School</v>
          </cell>
        </row>
        <row r="43">
          <cell r="A43">
            <v>3732028</v>
          </cell>
          <cell r="B43" t="str">
            <v>Recoupment Academy</v>
          </cell>
          <cell r="C43">
            <v>0</v>
          </cell>
          <cell r="D43">
            <v>2028</v>
          </cell>
          <cell r="E43" t="str">
            <v>Emmaus Catholic and CofE Primary School</v>
          </cell>
        </row>
        <row r="44">
          <cell r="A44">
            <v>3732010</v>
          </cell>
          <cell r="B44" t="str">
            <v>Recoupment Academy</v>
          </cell>
          <cell r="C44">
            <v>0</v>
          </cell>
          <cell r="D44">
            <v>2010</v>
          </cell>
          <cell r="E44" t="str">
            <v>Fox Hill Primary</v>
          </cell>
          <cell r="F44">
            <v>21</v>
          </cell>
          <cell r="I44">
            <v>21</v>
          </cell>
        </row>
        <row r="45">
          <cell r="A45">
            <v>3732036</v>
          </cell>
          <cell r="B45">
            <v>0</v>
          </cell>
          <cell r="C45">
            <v>0</v>
          </cell>
          <cell r="D45">
            <v>2036</v>
          </cell>
          <cell r="E45" t="str">
            <v>Gleadless Primary School</v>
          </cell>
        </row>
        <row r="46">
          <cell r="A46">
            <v>3732305</v>
          </cell>
          <cell r="B46" t="str">
            <v>Recoupment Academy</v>
          </cell>
          <cell r="C46">
            <v>0</v>
          </cell>
          <cell r="D46">
            <v>2305</v>
          </cell>
          <cell r="E46" t="str">
            <v>Greengate Lane Academy</v>
          </cell>
        </row>
        <row r="47">
          <cell r="A47">
            <v>3732341</v>
          </cell>
          <cell r="B47" t="str">
            <v>Recoupment Academy</v>
          </cell>
          <cell r="C47">
            <v>0</v>
          </cell>
          <cell r="D47">
            <v>2341</v>
          </cell>
          <cell r="E47" t="str">
            <v>Greenhill Primary School</v>
          </cell>
        </row>
        <row r="48">
          <cell r="A48">
            <v>3732296</v>
          </cell>
          <cell r="B48">
            <v>0</v>
          </cell>
          <cell r="C48">
            <v>0</v>
          </cell>
          <cell r="D48">
            <v>2296</v>
          </cell>
          <cell r="E48" t="str">
            <v>Grenoside Community Primary School</v>
          </cell>
        </row>
        <row r="49">
          <cell r="A49">
            <v>3732356</v>
          </cell>
          <cell r="B49">
            <v>0</v>
          </cell>
          <cell r="C49">
            <v>0</v>
          </cell>
          <cell r="D49">
            <v>2356</v>
          </cell>
          <cell r="E49" t="str">
            <v>Greystones Primary School</v>
          </cell>
        </row>
        <row r="50">
          <cell r="A50">
            <v>3732279</v>
          </cell>
          <cell r="B50">
            <v>0</v>
          </cell>
          <cell r="C50">
            <v>0</v>
          </cell>
          <cell r="D50">
            <v>2279</v>
          </cell>
          <cell r="E50" t="str">
            <v>Halfway Junior School</v>
          </cell>
        </row>
        <row r="51">
          <cell r="A51">
            <v>3732252</v>
          </cell>
          <cell r="B51">
            <v>0</v>
          </cell>
          <cell r="C51">
            <v>0</v>
          </cell>
          <cell r="D51">
            <v>2252</v>
          </cell>
          <cell r="E51" t="str">
            <v>Halfway Nursery Infant School</v>
          </cell>
        </row>
        <row r="52">
          <cell r="A52">
            <v>3732357</v>
          </cell>
          <cell r="B52" t="str">
            <v>Recoupment Academy</v>
          </cell>
          <cell r="C52">
            <v>0</v>
          </cell>
          <cell r="D52">
            <v>2357</v>
          </cell>
          <cell r="E52" t="str">
            <v>Hallam Primary School</v>
          </cell>
        </row>
        <row r="53">
          <cell r="A53">
            <v>3732050</v>
          </cell>
          <cell r="B53" t="str">
            <v>Recoupment Academy</v>
          </cell>
          <cell r="C53">
            <v>0</v>
          </cell>
          <cell r="D53">
            <v>2050</v>
          </cell>
          <cell r="E53" t="str">
            <v>Hartley Brook Primary School</v>
          </cell>
        </row>
        <row r="54">
          <cell r="A54">
            <v>3732049</v>
          </cell>
          <cell r="B54" t="str">
            <v>Recoupment Academy</v>
          </cell>
          <cell r="C54">
            <v>0</v>
          </cell>
          <cell r="D54">
            <v>2049</v>
          </cell>
          <cell r="E54" t="str">
            <v>Hatfield Academy</v>
          </cell>
        </row>
        <row r="55">
          <cell r="A55">
            <v>3732297</v>
          </cell>
          <cell r="B55">
            <v>0</v>
          </cell>
          <cell r="C55">
            <v>0</v>
          </cell>
          <cell r="D55">
            <v>2297</v>
          </cell>
          <cell r="E55" t="str">
            <v>High Green Primary School</v>
          </cell>
        </row>
        <row r="56">
          <cell r="A56">
            <v>3732042</v>
          </cell>
          <cell r="B56" t="str">
            <v>Recoupment Academy</v>
          </cell>
          <cell r="C56">
            <v>0</v>
          </cell>
          <cell r="D56">
            <v>2042</v>
          </cell>
          <cell r="E56" t="str">
            <v>High Hazels Junior School</v>
          </cell>
        </row>
        <row r="57">
          <cell r="A57">
            <v>3732039</v>
          </cell>
          <cell r="B57" t="str">
            <v>Recoupment Academy</v>
          </cell>
          <cell r="C57">
            <v>0</v>
          </cell>
          <cell r="D57">
            <v>2039</v>
          </cell>
          <cell r="E57" t="str">
            <v>High Hazels Nursery Infant Academy</v>
          </cell>
        </row>
        <row r="58">
          <cell r="A58">
            <v>3732339</v>
          </cell>
          <cell r="B58" t="str">
            <v>Recoupment Academy</v>
          </cell>
          <cell r="C58">
            <v>0</v>
          </cell>
          <cell r="D58">
            <v>2339</v>
          </cell>
          <cell r="E58" t="str">
            <v>Hillsborough Primary School</v>
          </cell>
        </row>
        <row r="59">
          <cell r="A59">
            <v>3732213</v>
          </cell>
          <cell r="B59">
            <v>0</v>
          </cell>
          <cell r="C59">
            <v>0</v>
          </cell>
          <cell r="D59">
            <v>2213</v>
          </cell>
          <cell r="E59" t="str">
            <v>Holt House Infant School</v>
          </cell>
        </row>
        <row r="60">
          <cell r="A60">
            <v>3732337</v>
          </cell>
          <cell r="B60" t="str">
            <v>Recoupment Academy</v>
          </cell>
          <cell r="C60">
            <v>0</v>
          </cell>
          <cell r="D60">
            <v>2337</v>
          </cell>
          <cell r="E60" t="str">
            <v>Hucklow Primary School</v>
          </cell>
          <cell r="F60">
            <v>4</v>
          </cell>
          <cell r="I60">
            <v>4</v>
          </cell>
        </row>
        <row r="61">
          <cell r="A61">
            <v>3732060</v>
          </cell>
          <cell r="B61">
            <v>0</v>
          </cell>
          <cell r="C61">
            <v>0</v>
          </cell>
          <cell r="D61">
            <v>2060</v>
          </cell>
          <cell r="E61" t="str">
            <v>Hunter's Bar Infant School</v>
          </cell>
        </row>
        <row r="62">
          <cell r="A62">
            <v>3732058</v>
          </cell>
          <cell r="B62">
            <v>0</v>
          </cell>
          <cell r="C62">
            <v>0</v>
          </cell>
          <cell r="D62">
            <v>2058</v>
          </cell>
          <cell r="E62" t="str">
            <v>Hunter's Bar Junior School</v>
          </cell>
        </row>
        <row r="63">
          <cell r="A63">
            <v>3732063</v>
          </cell>
          <cell r="B63">
            <v>0</v>
          </cell>
          <cell r="C63">
            <v>0</v>
          </cell>
          <cell r="D63">
            <v>2063</v>
          </cell>
          <cell r="E63" t="str">
            <v>Intake Primary School</v>
          </cell>
        </row>
        <row r="64">
          <cell r="A64">
            <v>3732261</v>
          </cell>
          <cell r="B64">
            <v>0</v>
          </cell>
          <cell r="C64">
            <v>0</v>
          </cell>
          <cell r="D64">
            <v>2261</v>
          </cell>
          <cell r="E64" t="str">
            <v>Limpsfield Junior School</v>
          </cell>
        </row>
        <row r="65">
          <cell r="A65">
            <v>3732315</v>
          </cell>
          <cell r="B65" t="str">
            <v>Recoupment Academy</v>
          </cell>
          <cell r="C65">
            <v>0</v>
          </cell>
          <cell r="D65">
            <v>2315</v>
          </cell>
          <cell r="E65" t="str">
            <v>Lound Infant School</v>
          </cell>
        </row>
        <row r="66">
          <cell r="A66">
            <v>3732298</v>
          </cell>
          <cell r="B66" t="str">
            <v>Recoupment Academy</v>
          </cell>
          <cell r="C66">
            <v>0</v>
          </cell>
          <cell r="D66">
            <v>2298</v>
          </cell>
          <cell r="E66" t="str">
            <v>Lound Junior School</v>
          </cell>
        </row>
        <row r="67">
          <cell r="A67">
            <v>3732029</v>
          </cell>
          <cell r="B67" t="str">
            <v>Recoupment Academy</v>
          </cell>
          <cell r="C67">
            <v>0</v>
          </cell>
          <cell r="D67">
            <v>2029</v>
          </cell>
          <cell r="E67" t="str">
            <v>Lowedges Junior Academy</v>
          </cell>
        </row>
        <row r="68">
          <cell r="A68">
            <v>3732045</v>
          </cell>
          <cell r="B68" t="str">
            <v>Recoupment Academy</v>
          </cell>
          <cell r="C68">
            <v>0</v>
          </cell>
          <cell r="D68">
            <v>2045</v>
          </cell>
          <cell r="E68" t="str">
            <v>Lower Meadow Primary School</v>
          </cell>
        </row>
        <row r="69">
          <cell r="A69">
            <v>3732070</v>
          </cell>
          <cell r="B69">
            <v>0</v>
          </cell>
          <cell r="C69">
            <v>0</v>
          </cell>
          <cell r="D69">
            <v>2070</v>
          </cell>
          <cell r="E69" t="str">
            <v>Lowfield Community Primary School</v>
          </cell>
        </row>
        <row r="70">
          <cell r="A70">
            <v>3732292</v>
          </cell>
          <cell r="B70" t="str">
            <v>Recoupment Academy</v>
          </cell>
          <cell r="C70">
            <v>0</v>
          </cell>
          <cell r="D70">
            <v>2292</v>
          </cell>
          <cell r="E70" t="str">
            <v>Loxley Primary School</v>
          </cell>
        </row>
        <row r="71">
          <cell r="A71">
            <v>3732072</v>
          </cell>
          <cell r="B71">
            <v>0</v>
          </cell>
          <cell r="C71">
            <v>0</v>
          </cell>
          <cell r="D71">
            <v>2072</v>
          </cell>
          <cell r="E71" t="str">
            <v>Lydgate Infant School</v>
          </cell>
        </row>
        <row r="72">
          <cell r="A72">
            <v>3732071</v>
          </cell>
          <cell r="B72">
            <v>0</v>
          </cell>
          <cell r="C72">
            <v>0</v>
          </cell>
          <cell r="D72">
            <v>2071</v>
          </cell>
          <cell r="E72" t="str">
            <v>Lydgate Junior School</v>
          </cell>
        </row>
        <row r="73">
          <cell r="A73">
            <v>3732358</v>
          </cell>
          <cell r="B73">
            <v>0</v>
          </cell>
          <cell r="C73">
            <v>0</v>
          </cell>
          <cell r="D73">
            <v>2358</v>
          </cell>
          <cell r="E73" t="str">
            <v>Malin Bridge Primary School</v>
          </cell>
        </row>
        <row r="74">
          <cell r="A74">
            <v>3732359</v>
          </cell>
          <cell r="B74" t="str">
            <v>Recoupment Academy</v>
          </cell>
          <cell r="C74">
            <v>0</v>
          </cell>
          <cell r="D74">
            <v>2359</v>
          </cell>
          <cell r="E74" t="str">
            <v>Manor Lodge Community Primary and Nursery School</v>
          </cell>
        </row>
        <row r="75">
          <cell r="A75">
            <v>3732012</v>
          </cell>
          <cell r="B75" t="str">
            <v>Recoupment Academy</v>
          </cell>
          <cell r="C75">
            <v>0</v>
          </cell>
          <cell r="D75">
            <v>2012</v>
          </cell>
          <cell r="E75" t="str">
            <v>Mansel Primary</v>
          </cell>
        </row>
        <row r="76">
          <cell r="A76">
            <v>3732079</v>
          </cell>
          <cell r="B76">
            <v>0</v>
          </cell>
          <cell r="C76">
            <v>0</v>
          </cell>
          <cell r="D76">
            <v>2079</v>
          </cell>
          <cell r="E76" t="str">
            <v>Marlcliffe Community Primary School</v>
          </cell>
        </row>
        <row r="77">
          <cell r="A77">
            <v>3732081</v>
          </cell>
          <cell r="B77">
            <v>0</v>
          </cell>
          <cell r="C77">
            <v>0</v>
          </cell>
          <cell r="D77">
            <v>2081</v>
          </cell>
          <cell r="E77" t="str">
            <v>Meersbrook Bank Primary School</v>
          </cell>
        </row>
        <row r="78">
          <cell r="A78">
            <v>3732013</v>
          </cell>
          <cell r="B78" t="str">
            <v>Recoupment Academy</v>
          </cell>
          <cell r="C78">
            <v>0</v>
          </cell>
          <cell r="D78">
            <v>2013</v>
          </cell>
          <cell r="E78" t="str">
            <v>Meynell Community Primary School</v>
          </cell>
        </row>
        <row r="79">
          <cell r="A79">
            <v>3732346</v>
          </cell>
          <cell r="B79" t="str">
            <v>Recoupment Academy</v>
          </cell>
          <cell r="C79">
            <v>0</v>
          </cell>
          <cell r="D79">
            <v>2346</v>
          </cell>
          <cell r="E79" t="str">
            <v>Monteney Primary School</v>
          </cell>
        </row>
        <row r="80">
          <cell r="A80">
            <v>3732257</v>
          </cell>
          <cell r="B80">
            <v>0</v>
          </cell>
          <cell r="C80">
            <v>0</v>
          </cell>
          <cell r="D80">
            <v>2257</v>
          </cell>
          <cell r="E80" t="str">
            <v>Mosborough Primary School</v>
          </cell>
        </row>
        <row r="81">
          <cell r="A81">
            <v>3732092</v>
          </cell>
          <cell r="B81">
            <v>0</v>
          </cell>
          <cell r="C81">
            <v>0</v>
          </cell>
          <cell r="D81">
            <v>2092</v>
          </cell>
          <cell r="E81" t="str">
            <v>Mundella Primary School</v>
          </cell>
        </row>
        <row r="82">
          <cell r="A82">
            <v>3732002</v>
          </cell>
          <cell r="B82" t="str">
            <v>Recoupment Academy</v>
          </cell>
          <cell r="C82">
            <v>0</v>
          </cell>
          <cell r="D82">
            <v>2002</v>
          </cell>
          <cell r="E82" t="str">
            <v>Nether Edge Primary School</v>
          </cell>
        </row>
        <row r="83">
          <cell r="A83">
            <v>3732221</v>
          </cell>
          <cell r="B83">
            <v>0</v>
          </cell>
          <cell r="C83">
            <v>0</v>
          </cell>
          <cell r="D83">
            <v>2221</v>
          </cell>
          <cell r="E83" t="str">
            <v>Nether Green Infant School</v>
          </cell>
        </row>
        <row r="84">
          <cell r="A84">
            <v>3732087</v>
          </cell>
          <cell r="B84">
            <v>0</v>
          </cell>
          <cell r="C84">
            <v>0</v>
          </cell>
          <cell r="D84">
            <v>2087</v>
          </cell>
          <cell r="E84" t="str">
            <v>Nether Green Junior School</v>
          </cell>
          <cell r="F84">
            <v>16</v>
          </cell>
          <cell r="I84">
            <v>16</v>
          </cell>
        </row>
        <row r="85">
          <cell r="A85">
            <v>3732272</v>
          </cell>
          <cell r="B85">
            <v>0</v>
          </cell>
          <cell r="C85">
            <v>0</v>
          </cell>
          <cell r="D85">
            <v>2272</v>
          </cell>
          <cell r="E85" t="str">
            <v>Netherthorpe Primary School</v>
          </cell>
        </row>
        <row r="86">
          <cell r="A86">
            <v>3732309</v>
          </cell>
          <cell r="B86" t="str">
            <v>Recoupment Academy</v>
          </cell>
          <cell r="C86">
            <v>0</v>
          </cell>
          <cell r="D86">
            <v>2309</v>
          </cell>
          <cell r="E86" t="str">
            <v>Nook Lane Junior School</v>
          </cell>
          <cell r="F86">
            <v>12</v>
          </cell>
          <cell r="I86">
            <v>12</v>
          </cell>
        </row>
        <row r="87">
          <cell r="A87">
            <v>3732051</v>
          </cell>
          <cell r="B87" t="str">
            <v>Recoupment Academy</v>
          </cell>
          <cell r="C87">
            <v>0</v>
          </cell>
          <cell r="D87">
            <v>2051</v>
          </cell>
          <cell r="E87" t="str">
            <v>Norfolk Community Primary School</v>
          </cell>
        </row>
        <row r="88">
          <cell r="A88">
            <v>3733010</v>
          </cell>
          <cell r="B88">
            <v>0</v>
          </cell>
          <cell r="C88">
            <v>0</v>
          </cell>
          <cell r="D88">
            <v>3010</v>
          </cell>
          <cell r="E88" t="str">
            <v>Norton Free Church of England Primary School</v>
          </cell>
        </row>
        <row r="89">
          <cell r="A89">
            <v>3732018</v>
          </cell>
          <cell r="B89" t="str">
            <v>Recoupment Academy</v>
          </cell>
          <cell r="C89">
            <v>0</v>
          </cell>
          <cell r="D89">
            <v>2018</v>
          </cell>
          <cell r="E89" t="str">
            <v>Oasis Academy Fir Vale</v>
          </cell>
        </row>
        <row r="90">
          <cell r="A90">
            <v>3732019</v>
          </cell>
          <cell r="B90" t="str">
            <v>Recoupment Academy</v>
          </cell>
          <cell r="C90">
            <v>0</v>
          </cell>
          <cell r="D90">
            <v>2019</v>
          </cell>
          <cell r="E90" t="str">
            <v>Oasis Academy Watermead</v>
          </cell>
        </row>
        <row r="91">
          <cell r="A91">
            <v>3732313</v>
          </cell>
          <cell r="B91" t="str">
            <v>Recoupment Academy</v>
          </cell>
          <cell r="C91">
            <v>0</v>
          </cell>
          <cell r="D91">
            <v>2313</v>
          </cell>
          <cell r="E91" t="str">
            <v>Oughtibridge Primary School</v>
          </cell>
        </row>
        <row r="92">
          <cell r="A92">
            <v>3732093</v>
          </cell>
          <cell r="B92" t="str">
            <v>Recoupment Academy</v>
          </cell>
          <cell r="C92">
            <v>0</v>
          </cell>
          <cell r="D92">
            <v>2093</v>
          </cell>
          <cell r="E92" t="str">
            <v>Owler Brook Primary School</v>
          </cell>
        </row>
        <row r="93">
          <cell r="A93">
            <v>3733428</v>
          </cell>
          <cell r="B93">
            <v>0</v>
          </cell>
          <cell r="C93">
            <v>0</v>
          </cell>
          <cell r="D93">
            <v>3428</v>
          </cell>
          <cell r="E93" t="str">
            <v>Parson Cross Church of England Primary School</v>
          </cell>
        </row>
        <row r="94">
          <cell r="A94">
            <v>3732332</v>
          </cell>
          <cell r="B94" t="str">
            <v>Recoupment Academy</v>
          </cell>
          <cell r="C94">
            <v>0</v>
          </cell>
          <cell r="D94">
            <v>2332</v>
          </cell>
          <cell r="E94" t="str">
            <v>Phillimore Community Primary School</v>
          </cell>
        </row>
        <row r="95">
          <cell r="A95">
            <v>3733433</v>
          </cell>
          <cell r="B95">
            <v>0</v>
          </cell>
          <cell r="C95">
            <v>0</v>
          </cell>
          <cell r="D95">
            <v>3433</v>
          </cell>
          <cell r="E95" t="str">
            <v>Pipworth Community Primary School</v>
          </cell>
        </row>
        <row r="96">
          <cell r="A96">
            <v>3733427</v>
          </cell>
          <cell r="B96" t="str">
            <v>Recoupment Academy</v>
          </cell>
          <cell r="C96">
            <v>0</v>
          </cell>
          <cell r="D96">
            <v>3427</v>
          </cell>
          <cell r="E96" t="str">
            <v>Porter Croft Church of England Primary Academy</v>
          </cell>
        </row>
        <row r="97">
          <cell r="A97">
            <v>3732347</v>
          </cell>
          <cell r="B97">
            <v>0</v>
          </cell>
          <cell r="C97">
            <v>0</v>
          </cell>
          <cell r="D97">
            <v>2347</v>
          </cell>
          <cell r="E97" t="str">
            <v>Prince Edward Primary School</v>
          </cell>
        </row>
        <row r="98">
          <cell r="A98">
            <v>3732366</v>
          </cell>
          <cell r="B98" t="str">
            <v>Recoupment Academy</v>
          </cell>
          <cell r="C98">
            <v>0</v>
          </cell>
          <cell r="D98">
            <v>2366</v>
          </cell>
          <cell r="E98" t="str">
            <v>Pye Bank CofE Primary School</v>
          </cell>
        </row>
        <row r="99">
          <cell r="A99">
            <v>3732363</v>
          </cell>
          <cell r="B99" t="str">
            <v>Recoupment Academy</v>
          </cell>
          <cell r="C99">
            <v>0</v>
          </cell>
          <cell r="D99">
            <v>2363</v>
          </cell>
          <cell r="E99" t="str">
            <v>Rainbow Forge Primary Academy</v>
          </cell>
        </row>
        <row r="100">
          <cell r="A100">
            <v>3732334</v>
          </cell>
          <cell r="B100">
            <v>0</v>
          </cell>
          <cell r="C100">
            <v>0</v>
          </cell>
          <cell r="D100">
            <v>2334</v>
          </cell>
          <cell r="E100" t="str">
            <v>Reignhead Primary School</v>
          </cell>
        </row>
        <row r="101">
          <cell r="A101">
            <v>3732338</v>
          </cell>
          <cell r="B101">
            <v>0</v>
          </cell>
          <cell r="C101">
            <v>0</v>
          </cell>
          <cell r="D101">
            <v>2338</v>
          </cell>
          <cell r="E101" t="str">
            <v>Rivelin Primary School</v>
          </cell>
        </row>
        <row r="102">
          <cell r="A102">
            <v>3732306</v>
          </cell>
          <cell r="B102">
            <v>0</v>
          </cell>
          <cell r="C102">
            <v>0</v>
          </cell>
          <cell r="D102">
            <v>2306</v>
          </cell>
          <cell r="E102" t="str">
            <v>Royd Nursery and Infant School</v>
          </cell>
        </row>
        <row r="103">
          <cell r="A103">
            <v>3733401</v>
          </cell>
          <cell r="B103" t="str">
            <v>Recoupment Academy</v>
          </cell>
          <cell r="C103">
            <v>0</v>
          </cell>
          <cell r="D103">
            <v>3401</v>
          </cell>
          <cell r="E103" t="str">
            <v>Sacred Heart School, A Catholic Voluntary Academy</v>
          </cell>
        </row>
        <row r="104">
          <cell r="A104">
            <v>3732369</v>
          </cell>
          <cell r="B104">
            <v>0</v>
          </cell>
          <cell r="C104">
            <v>0</v>
          </cell>
          <cell r="D104">
            <v>2369</v>
          </cell>
          <cell r="E104" t="str">
            <v>Sharrow Nursery, Infant and Junior School</v>
          </cell>
        </row>
        <row r="105">
          <cell r="A105">
            <v>3732349</v>
          </cell>
          <cell r="B105">
            <v>0</v>
          </cell>
          <cell r="C105">
            <v>0</v>
          </cell>
          <cell r="D105">
            <v>2349</v>
          </cell>
          <cell r="E105" t="str">
            <v>Shooter's Grove Primary School</v>
          </cell>
        </row>
        <row r="106">
          <cell r="A106">
            <v>3732360</v>
          </cell>
          <cell r="B106">
            <v>0</v>
          </cell>
          <cell r="C106">
            <v>0</v>
          </cell>
          <cell r="D106">
            <v>2360</v>
          </cell>
          <cell r="E106" t="str">
            <v>Shortbrook Primary School</v>
          </cell>
        </row>
        <row r="107">
          <cell r="A107">
            <v>3732009</v>
          </cell>
          <cell r="B107" t="str">
            <v>Recoupment Academy</v>
          </cell>
          <cell r="C107">
            <v>0</v>
          </cell>
          <cell r="D107">
            <v>2009</v>
          </cell>
          <cell r="E107" t="str">
            <v>Southey Green Primary School and Nurseries</v>
          </cell>
        </row>
        <row r="108">
          <cell r="A108">
            <v>3732329</v>
          </cell>
          <cell r="B108">
            <v>0</v>
          </cell>
          <cell r="C108">
            <v>0</v>
          </cell>
          <cell r="D108">
            <v>2329</v>
          </cell>
          <cell r="E108" t="str">
            <v>Springfield Primary School</v>
          </cell>
        </row>
        <row r="109">
          <cell r="A109">
            <v>3735202</v>
          </cell>
          <cell r="B109" t="str">
            <v>Recoupment Academy</v>
          </cell>
          <cell r="C109">
            <v>0</v>
          </cell>
          <cell r="D109">
            <v>5202</v>
          </cell>
          <cell r="E109" t="str">
            <v>St Ann's Catholic Primary School, A Voluntary Academy</v>
          </cell>
        </row>
        <row r="110">
          <cell r="A110">
            <v>3733402</v>
          </cell>
          <cell r="B110" t="str">
            <v>Recoupment Academy</v>
          </cell>
          <cell r="C110">
            <v>0</v>
          </cell>
          <cell r="D110">
            <v>3402</v>
          </cell>
          <cell r="E110" t="str">
            <v>St Catherine's Catholic Primary School (Hallam)</v>
          </cell>
        </row>
        <row r="111">
          <cell r="A111">
            <v>3732017</v>
          </cell>
          <cell r="B111" t="str">
            <v>Recoupment Academy</v>
          </cell>
          <cell r="C111">
            <v>0</v>
          </cell>
          <cell r="D111">
            <v>2017</v>
          </cell>
          <cell r="E111" t="str">
            <v>St John Fisher Primary, A Catholic Voluntary Academy</v>
          </cell>
        </row>
        <row r="112">
          <cell r="A112">
            <v>3735203</v>
          </cell>
          <cell r="B112" t="str">
            <v>Recoupment Academy</v>
          </cell>
          <cell r="C112">
            <v>0</v>
          </cell>
          <cell r="D112">
            <v>5203</v>
          </cell>
          <cell r="E112" t="str">
            <v>St Joseph's Primary School</v>
          </cell>
        </row>
        <row r="113">
          <cell r="A113">
            <v>3733406</v>
          </cell>
          <cell r="B113" t="str">
            <v>Recoupment Academy</v>
          </cell>
          <cell r="C113">
            <v>0</v>
          </cell>
          <cell r="D113">
            <v>3406</v>
          </cell>
          <cell r="E113" t="str">
            <v>St Marie's School, A Catholic Voluntary Academy</v>
          </cell>
        </row>
        <row r="114">
          <cell r="A114">
            <v>3732020</v>
          </cell>
          <cell r="B114" t="str">
            <v>Recoupment Academy</v>
          </cell>
          <cell r="C114">
            <v>0</v>
          </cell>
          <cell r="D114">
            <v>2020</v>
          </cell>
          <cell r="E114" t="str">
            <v>St Mary's Church of England Primary School</v>
          </cell>
        </row>
        <row r="115">
          <cell r="A115">
            <v>3733423</v>
          </cell>
          <cell r="B115" t="str">
            <v>Recoupment Academy</v>
          </cell>
          <cell r="C115">
            <v>0</v>
          </cell>
          <cell r="D115">
            <v>3423</v>
          </cell>
          <cell r="E115" t="str">
            <v>St Mary's Primary School, A Catholic Voluntary Academy</v>
          </cell>
        </row>
        <row r="116">
          <cell r="A116">
            <v>3735207</v>
          </cell>
          <cell r="B116" t="str">
            <v>Recoupment Academy</v>
          </cell>
          <cell r="C116">
            <v>0</v>
          </cell>
          <cell r="D116">
            <v>5207</v>
          </cell>
          <cell r="E116" t="str">
            <v>St Patrick's Catholic Voluntary Academy</v>
          </cell>
        </row>
        <row r="117">
          <cell r="A117">
            <v>3735208</v>
          </cell>
          <cell r="B117">
            <v>0</v>
          </cell>
          <cell r="C117">
            <v>0</v>
          </cell>
          <cell r="D117">
            <v>5208</v>
          </cell>
          <cell r="E117" t="str">
            <v>St Theresa's Catholic Primary School</v>
          </cell>
        </row>
        <row r="118">
          <cell r="A118">
            <v>3733424</v>
          </cell>
          <cell r="B118" t="str">
            <v>Recoupment Academy</v>
          </cell>
          <cell r="C118">
            <v>0</v>
          </cell>
          <cell r="D118">
            <v>3424</v>
          </cell>
          <cell r="E118" t="str">
            <v>St Thomas More Catholic Primary, A Voluntary Academy</v>
          </cell>
        </row>
        <row r="119">
          <cell r="A119">
            <v>3733414</v>
          </cell>
          <cell r="B119" t="str">
            <v>Recoupment Academy</v>
          </cell>
          <cell r="C119">
            <v>0</v>
          </cell>
          <cell r="D119">
            <v>3414</v>
          </cell>
          <cell r="E119" t="str">
            <v>St Thomas of Canterbury School, a Catholic Voluntary Academy</v>
          </cell>
          <cell r="F119">
            <v>15</v>
          </cell>
          <cell r="I119">
            <v>15</v>
          </cell>
        </row>
        <row r="120">
          <cell r="A120">
            <v>3733412</v>
          </cell>
          <cell r="B120" t="str">
            <v>Recoupment Academy</v>
          </cell>
          <cell r="C120">
            <v>0</v>
          </cell>
          <cell r="D120">
            <v>3412</v>
          </cell>
          <cell r="E120" t="str">
            <v>St Wilfrid's Catholic Primary School</v>
          </cell>
        </row>
        <row r="121">
          <cell r="A121">
            <v>3732294</v>
          </cell>
          <cell r="B121" t="str">
            <v>Recoupment Academy</v>
          </cell>
          <cell r="C121">
            <v>0</v>
          </cell>
          <cell r="D121">
            <v>2294</v>
          </cell>
          <cell r="E121" t="str">
            <v>Stannington Infant School</v>
          </cell>
        </row>
        <row r="122">
          <cell r="A122">
            <v>3732303</v>
          </cell>
          <cell r="B122">
            <v>0</v>
          </cell>
          <cell r="C122">
            <v>0</v>
          </cell>
          <cell r="D122">
            <v>2303</v>
          </cell>
          <cell r="E122" t="str">
            <v>Stocksbridge Junior School</v>
          </cell>
        </row>
        <row r="123">
          <cell r="A123">
            <v>3732302</v>
          </cell>
          <cell r="B123">
            <v>0</v>
          </cell>
          <cell r="C123">
            <v>0</v>
          </cell>
          <cell r="D123">
            <v>2302</v>
          </cell>
          <cell r="E123" t="str">
            <v>Stocksbridge Nursery Infant School</v>
          </cell>
        </row>
        <row r="124">
          <cell r="A124">
            <v>3732350</v>
          </cell>
          <cell r="B124">
            <v>0</v>
          </cell>
          <cell r="C124">
            <v>0</v>
          </cell>
          <cell r="D124">
            <v>2350</v>
          </cell>
          <cell r="E124" t="str">
            <v>Stradbroke Primary School</v>
          </cell>
          <cell r="F124">
            <v>23</v>
          </cell>
          <cell r="I124">
            <v>23</v>
          </cell>
        </row>
        <row r="125">
          <cell r="A125">
            <v>3732230</v>
          </cell>
          <cell r="B125" t="str">
            <v>Recoupment Academy</v>
          </cell>
          <cell r="C125">
            <v>0</v>
          </cell>
          <cell r="D125">
            <v>2230</v>
          </cell>
          <cell r="E125" t="str">
            <v>Tinsley Meadows Primary School</v>
          </cell>
        </row>
        <row r="126">
          <cell r="A126">
            <v>3735206</v>
          </cell>
          <cell r="B126" t="str">
            <v>Recoupment Academy</v>
          </cell>
          <cell r="C126">
            <v>0</v>
          </cell>
          <cell r="D126">
            <v>5206</v>
          </cell>
          <cell r="E126" t="str">
            <v>Totley All Saints Church of England Voluntary Aided Primary School</v>
          </cell>
        </row>
        <row r="127">
          <cell r="A127">
            <v>3732203</v>
          </cell>
          <cell r="B127" t="str">
            <v>Recoupment Academy</v>
          </cell>
          <cell r="C127">
            <v>0</v>
          </cell>
          <cell r="D127">
            <v>2203</v>
          </cell>
          <cell r="E127" t="str">
            <v>Totley Primary School</v>
          </cell>
        </row>
        <row r="128">
          <cell r="A128">
            <v>3732034</v>
          </cell>
          <cell r="B128" t="str">
            <v>Recoupment Academy</v>
          </cell>
          <cell r="C128">
            <v>0</v>
          </cell>
          <cell r="D128">
            <v>2034</v>
          </cell>
          <cell r="E128" t="str">
            <v>Valley Park Community School</v>
          </cell>
        </row>
        <row r="129">
          <cell r="A129">
            <v>3732351</v>
          </cell>
          <cell r="B129">
            <v>0</v>
          </cell>
          <cell r="C129">
            <v>0</v>
          </cell>
          <cell r="D129">
            <v>2351</v>
          </cell>
          <cell r="E129" t="str">
            <v>Walkley Primary School</v>
          </cell>
        </row>
        <row r="130">
          <cell r="A130">
            <v>3733432</v>
          </cell>
          <cell r="B130">
            <v>0</v>
          </cell>
          <cell r="C130">
            <v>0</v>
          </cell>
          <cell r="D130">
            <v>3432</v>
          </cell>
          <cell r="E130" t="str">
            <v>Watercliffe Meadow Community Primary School</v>
          </cell>
        </row>
        <row r="131">
          <cell r="A131">
            <v>3732319</v>
          </cell>
          <cell r="B131">
            <v>0</v>
          </cell>
          <cell r="C131">
            <v>0</v>
          </cell>
          <cell r="D131">
            <v>2319</v>
          </cell>
          <cell r="E131" t="str">
            <v>Waterthorpe Infant School</v>
          </cell>
        </row>
        <row r="132">
          <cell r="A132">
            <v>3732352</v>
          </cell>
          <cell r="B132">
            <v>0</v>
          </cell>
          <cell r="C132">
            <v>0</v>
          </cell>
          <cell r="D132">
            <v>2352</v>
          </cell>
          <cell r="E132" t="str">
            <v>Westways Primary School</v>
          </cell>
        </row>
        <row r="133">
          <cell r="A133">
            <v>3732311</v>
          </cell>
          <cell r="B133" t="str">
            <v>Recoupment Academy</v>
          </cell>
          <cell r="C133">
            <v>0</v>
          </cell>
          <cell r="D133">
            <v>2311</v>
          </cell>
          <cell r="E133" t="str">
            <v>Wharncliffe Side Primary School</v>
          </cell>
          <cell r="F133">
            <v>18</v>
          </cell>
          <cell r="I133">
            <v>18</v>
          </cell>
        </row>
        <row r="134">
          <cell r="A134">
            <v>3732040</v>
          </cell>
          <cell r="B134" t="str">
            <v>Recoupment Academy</v>
          </cell>
          <cell r="C134">
            <v>0</v>
          </cell>
          <cell r="D134">
            <v>2040</v>
          </cell>
          <cell r="E134" t="str">
            <v>Whiteways Primary School</v>
          </cell>
          <cell r="F134">
            <v>5</v>
          </cell>
          <cell r="I134">
            <v>5</v>
          </cell>
        </row>
        <row r="135">
          <cell r="A135">
            <v>3732027</v>
          </cell>
          <cell r="B135" t="str">
            <v>Recoupment Academy</v>
          </cell>
          <cell r="C135">
            <v>0</v>
          </cell>
          <cell r="D135">
            <v>2027</v>
          </cell>
          <cell r="E135" t="str">
            <v>Wincobank Nursery and Infant School</v>
          </cell>
        </row>
        <row r="136">
          <cell r="A136">
            <v>3732361</v>
          </cell>
          <cell r="B136" t="str">
            <v>Recoupment Academy</v>
          </cell>
          <cell r="C136">
            <v>0</v>
          </cell>
          <cell r="D136">
            <v>2361</v>
          </cell>
          <cell r="E136" t="str">
            <v>Windmill Hill Primary School</v>
          </cell>
        </row>
        <row r="137">
          <cell r="A137">
            <v>3732043</v>
          </cell>
          <cell r="B137" t="str">
            <v>Recoupment Academy</v>
          </cell>
          <cell r="C137">
            <v>0</v>
          </cell>
          <cell r="D137">
            <v>2043</v>
          </cell>
          <cell r="E137" t="str">
            <v>Wisewood Community Primary School</v>
          </cell>
        </row>
        <row r="138">
          <cell r="A138">
            <v>3732139</v>
          </cell>
          <cell r="B138" t="str">
            <v>Recoupment Academy</v>
          </cell>
          <cell r="C138">
            <v>0</v>
          </cell>
          <cell r="D138">
            <v>2139</v>
          </cell>
          <cell r="E138" t="str">
            <v>Woodhouse West Primary School</v>
          </cell>
        </row>
        <row r="139">
          <cell r="A139">
            <v>3732324</v>
          </cell>
          <cell r="B139" t="str">
            <v>Recoupment Academy</v>
          </cell>
          <cell r="C139">
            <v>0</v>
          </cell>
          <cell r="D139">
            <v>2324</v>
          </cell>
          <cell r="E139" t="str">
            <v>Woodseats Primary School</v>
          </cell>
        </row>
        <row r="140">
          <cell r="A140">
            <v>3732327</v>
          </cell>
          <cell r="B140">
            <v>0</v>
          </cell>
          <cell r="C140">
            <v>0</v>
          </cell>
          <cell r="D140">
            <v>2327</v>
          </cell>
          <cell r="E140" t="str">
            <v>Woodthorpe Primary School</v>
          </cell>
        </row>
        <row r="141">
          <cell r="A141">
            <v>3732321</v>
          </cell>
          <cell r="B141" t="str">
            <v>Recoupment Academy</v>
          </cell>
          <cell r="C141">
            <v>0</v>
          </cell>
          <cell r="D141">
            <v>2321</v>
          </cell>
          <cell r="E141" t="str">
            <v>Wybourn Community Primary &amp; Nursery School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 t="str">
            <v>Total Primary</v>
          </cell>
          <cell r="F143">
            <v>143</v>
          </cell>
          <cell r="G143">
            <v>0</v>
          </cell>
          <cell r="H143">
            <v>0</v>
          </cell>
          <cell r="I143">
            <v>143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 t="str">
            <v>Secondary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</row>
        <row r="147">
          <cell r="A147">
            <v>3735401</v>
          </cell>
          <cell r="B147" t="str">
            <v>Recoupment Academy</v>
          </cell>
          <cell r="C147">
            <v>0</v>
          </cell>
          <cell r="D147">
            <v>5401</v>
          </cell>
          <cell r="E147" t="str">
            <v>All Saints' Catholic High School</v>
          </cell>
          <cell r="G147">
            <v>2</v>
          </cell>
          <cell r="H147">
            <v>2</v>
          </cell>
          <cell r="I147">
            <v>4</v>
          </cell>
        </row>
        <row r="148">
          <cell r="A148">
            <v>3734017</v>
          </cell>
          <cell r="B148" t="str">
            <v>Recoupment Academy</v>
          </cell>
          <cell r="C148">
            <v>4272</v>
          </cell>
          <cell r="D148">
            <v>4017</v>
          </cell>
          <cell r="E148" t="str">
            <v>Bradfield School</v>
          </cell>
        </row>
        <row r="149">
          <cell r="A149">
            <v>3734000</v>
          </cell>
          <cell r="B149" t="str">
            <v>Recoupment Academy</v>
          </cell>
          <cell r="C149">
            <v>0</v>
          </cell>
          <cell r="D149">
            <v>4000</v>
          </cell>
          <cell r="E149" t="str">
            <v>Chaucer School</v>
          </cell>
        </row>
        <row r="150">
          <cell r="A150">
            <v>3734012</v>
          </cell>
          <cell r="B150" t="str">
            <v>Recoupment Academy</v>
          </cell>
          <cell r="C150">
            <v>4270</v>
          </cell>
          <cell r="D150">
            <v>4012</v>
          </cell>
          <cell r="E150" t="str">
            <v>Ecclesfield School</v>
          </cell>
        </row>
        <row r="151">
          <cell r="A151">
            <v>3734280</v>
          </cell>
          <cell r="B151" t="str">
            <v>Recoupment Academy</v>
          </cell>
          <cell r="C151">
            <v>0</v>
          </cell>
          <cell r="D151">
            <v>4280</v>
          </cell>
          <cell r="E151" t="str">
            <v>Fir Vale School</v>
          </cell>
        </row>
        <row r="152">
          <cell r="A152">
            <v>3734003</v>
          </cell>
          <cell r="B152" t="str">
            <v>Recoupment Academy</v>
          </cell>
          <cell r="C152">
            <v>0</v>
          </cell>
          <cell r="D152">
            <v>4003</v>
          </cell>
          <cell r="E152" t="str">
            <v>Firth Park Academy</v>
          </cell>
        </row>
        <row r="153">
          <cell r="A153">
            <v>3734007</v>
          </cell>
          <cell r="B153" t="str">
            <v>Recoupment Academy</v>
          </cell>
          <cell r="C153">
            <v>0</v>
          </cell>
          <cell r="D153">
            <v>4007</v>
          </cell>
          <cell r="E153" t="str">
            <v>Forge Valley School</v>
          </cell>
          <cell r="G153">
            <v>9</v>
          </cell>
          <cell r="H153">
            <v>5</v>
          </cell>
          <cell r="I153">
            <v>14</v>
          </cell>
        </row>
        <row r="154">
          <cell r="A154">
            <v>3734278</v>
          </cell>
          <cell r="B154" t="str">
            <v>Recoupment Academy</v>
          </cell>
          <cell r="C154">
            <v>0</v>
          </cell>
          <cell r="D154">
            <v>4278</v>
          </cell>
          <cell r="E154" t="str">
            <v>Handsworth Grange Community Sports College</v>
          </cell>
        </row>
        <row r="155">
          <cell r="A155">
            <v>3734257</v>
          </cell>
          <cell r="B155" t="str">
            <v>Recoupment Academy</v>
          </cell>
          <cell r="C155">
            <v>0</v>
          </cell>
          <cell r="D155">
            <v>4257</v>
          </cell>
          <cell r="E155" t="str">
            <v>High Storrs School</v>
          </cell>
        </row>
        <row r="156">
          <cell r="A156">
            <v>3734230</v>
          </cell>
          <cell r="B156" t="str">
            <v>Recoupment Academy</v>
          </cell>
          <cell r="C156">
            <v>0</v>
          </cell>
          <cell r="D156">
            <v>4230</v>
          </cell>
          <cell r="E156" t="str">
            <v>King Ecgbert School</v>
          </cell>
          <cell r="G156">
            <v>20</v>
          </cell>
          <cell r="H156">
            <v>9</v>
          </cell>
          <cell r="I156">
            <v>29</v>
          </cell>
        </row>
        <row r="157">
          <cell r="A157">
            <v>3734259</v>
          </cell>
          <cell r="B157">
            <v>0</v>
          </cell>
          <cell r="C157">
            <v>0</v>
          </cell>
          <cell r="D157">
            <v>4259</v>
          </cell>
          <cell r="E157" t="str">
            <v>King Edward VII School</v>
          </cell>
        </row>
        <row r="158">
          <cell r="A158">
            <v>3734279</v>
          </cell>
          <cell r="B158" t="str">
            <v>Recoupment Academy</v>
          </cell>
          <cell r="C158">
            <v>0</v>
          </cell>
          <cell r="D158">
            <v>4279</v>
          </cell>
          <cell r="E158" t="str">
            <v>Meadowhead School Academy Trust</v>
          </cell>
        </row>
        <row r="159">
          <cell r="A159">
            <v>3734015</v>
          </cell>
          <cell r="B159" t="str">
            <v>Recoupment Academy</v>
          </cell>
          <cell r="C159">
            <v>0</v>
          </cell>
          <cell r="D159">
            <v>4015</v>
          </cell>
          <cell r="E159" t="str">
            <v>Mercia School</v>
          </cell>
        </row>
        <row r="160">
          <cell r="A160">
            <v>3734008</v>
          </cell>
          <cell r="B160" t="str">
            <v>Recoupment Academy</v>
          </cell>
          <cell r="C160">
            <v>0</v>
          </cell>
          <cell r="D160">
            <v>4008</v>
          </cell>
          <cell r="E160" t="str">
            <v>Newfield Secondary School</v>
          </cell>
        </row>
        <row r="161">
          <cell r="A161">
            <v>3735400</v>
          </cell>
          <cell r="B161" t="str">
            <v>Recoupment Academy</v>
          </cell>
          <cell r="C161">
            <v>0</v>
          </cell>
          <cell r="D161">
            <v>5400</v>
          </cell>
          <cell r="E161" t="str">
            <v>Notre Dame High School</v>
          </cell>
        </row>
        <row r="162">
          <cell r="A162">
            <v>3734006</v>
          </cell>
          <cell r="B162" t="str">
            <v>Recoupment Academy</v>
          </cell>
          <cell r="C162">
            <v>0</v>
          </cell>
          <cell r="D162">
            <v>4006</v>
          </cell>
          <cell r="E162" t="str">
            <v>Outwood Academy City</v>
          </cell>
        </row>
        <row r="163">
          <cell r="A163">
            <v>3736907</v>
          </cell>
          <cell r="B163" t="str">
            <v>Recoupment Academy</v>
          </cell>
          <cell r="C163">
            <v>0</v>
          </cell>
          <cell r="D163">
            <v>6907</v>
          </cell>
          <cell r="E163" t="str">
            <v>Parkwood E-Act Academy</v>
          </cell>
        </row>
        <row r="164">
          <cell r="A164">
            <v>3736905</v>
          </cell>
          <cell r="B164" t="str">
            <v>Recoupment Academy</v>
          </cell>
          <cell r="C164">
            <v>0</v>
          </cell>
          <cell r="D164">
            <v>6905</v>
          </cell>
          <cell r="E164" t="str">
            <v>Sheffield Park Academy</v>
          </cell>
        </row>
        <row r="165">
          <cell r="A165">
            <v>3736906</v>
          </cell>
          <cell r="B165" t="str">
            <v>Recoupment Academy</v>
          </cell>
          <cell r="C165">
            <v>0</v>
          </cell>
          <cell r="D165">
            <v>6906</v>
          </cell>
          <cell r="E165" t="str">
            <v>Sheffield Springs Academy</v>
          </cell>
        </row>
        <row r="166">
          <cell r="A166">
            <v>3734229</v>
          </cell>
          <cell r="B166" t="str">
            <v>Recoupment Academy</v>
          </cell>
          <cell r="C166">
            <v>0</v>
          </cell>
          <cell r="D166">
            <v>4229</v>
          </cell>
          <cell r="E166" t="str">
            <v>Silverdale School</v>
          </cell>
        </row>
        <row r="167">
          <cell r="A167">
            <v>3734271</v>
          </cell>
          <cell r="B167" t="str">
            <v>Recoupment Academy</v>
          </cell>
          <cell r="C167">
            <v>0</v>
          </cell>
          <cell r="D167">
            <v>4271</v>
          </cell>
          <cell r="E167" t="str">
            <v>Stocksbridge High School</v>
          </cell>
        </row>
        <row r="168">
          <cell r="A168">
            <v>3734234</v>
          </cell>
          <cell r="B168" t="str">
            <v>Recoupment Academy</v>
          </cell>
          <cell r="C168">
            <v>0</v>
          </cell>
          <cell r="D168">
            <v>4234</v>
          </cell>
          <cell r="E168" t="str">
            <v>Tapton School</v>
          </cell>
        </row>
        <row r="169">
          <cell r="A169">
            <v>3734276</v>
          </cell>
          <cell r="B169" t="str">
            <v>Recoupment Academy</v>
          </cell>
          <cell r="C169">
            <v>0</v>
          </cell>
          <cell r="D169">
            <v>4276</v>
          </cell>
          <cell r="E169" t="str">
            <v>The Birley Academy</v>
          </cell>
          <cell r="G169">
            <v>11</v>
          </cell>
          <cell r="H169">
            <v>8</v>
          </cell>
          <cell r="I169">
            <v>19</v>
          </cell>
        </row>
        <row r="170">
          <cell r="A170">
            <v>3734004</v>
          </cell>
          <cell r="B170" t="str">
            <v>Recoupment Academy</v>
          </cell>
          <cell r="C170">
            <v>0</v>
          </cell>
          <cell r="D170">
            <v>4004</v>
          </cell>
          <cell r="E170" t="str">
            <v>Utc Sheffield City Centre</v>
          </cell>
        </row>
        <row r="171">
          <cell r="A171">
            <v>3734010</v>
          </cell>
          <cell r="B171" t="str">
            <v>Recoupment Academy</v>
          </cell>
          <cell r="C171">
            <v>0</v>
          </cell>
          <cell r="D171">
            <v>4010</v>
          </cell>
          <cell r="E171" t="str">
            <v>UTC Sheffield Olympic Legacy Park</v>
          </cell>
        </row>
        <row r="172">
          <cell r="A172">
            <v>3734013</v>
          </cell>
          <cell r="B172" t="str">
            <v>Recoupment Academy</v>
          </cell>
          <cell r="C172">
            <v>4252</v>
          </cell>
          <cell r="D172">
            <v>4013</v>
          </cell>
          <cell r="E172" t="str">
            <v>Westfield School</v>
          </cell>
        </row>
        <row r="173">
          <cell r="A173">
            <v>3734016</v>
          </cell>
          <cell r="B173" t="str">
            <v>Recoupment Academy</v>
          </cell>
          <cell r="C173">
            <v>4253</v>
          </cell>
          <cell r="D173">
            <v>4016</v>
          </cell>
          <cell r="E173" t="str">
            <v>Yewlands Academy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 t="str">
            <v>Total Secondary</v>
          </cell>
          <cell r="F175">
            <v>0</v>
          </cell>
          <cell r="G175">
            <v>42</v>
          </cell>
          <cell r="H175">
            <v>24</v>
          </cell>
          <cell r="I175">
            <v>66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 t="str">
            <v>Middle Deemed Secondary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</row>
        <row r="179">
          <cell r="A179">
            <v>3734014</v>
          </cell>
          <cell r="B179" t="str">
            <v>Recoupment Academy</v>
          </cell>
          <cell r="C179">
            <v>0</v>
          </cell>
          <cell r="D179">
            <v>4014</v>
          </cell>
          <cell r="E179" t="str">
            <v>Astrea Academy Sheffield</v>
          </cell>
        </row>
        <row r="180">
          <cell r="A180">
            <v>3734225</v>
          </cell>
          <cell r="B180" t="str">
            <v>Recoupment Academy</v>
          </cell>
          <cell r="C180">
            <v>0</v>
          </cell>
          <cell r="D180">
            <v>4225</v>
          </cell>
          <cell r="E180" t="str">
            <v>Hinde House 3-16 School</v>
          </cell>
        </row>
        <row r="181">
          <cell r="A181">
            <v>3734005</v>
          </cell>
          <cell r="B181" t="str">
            <v>Recoupment Academy</v>
          </cell>
          <cell r="C181">
            <v>0</v>
          </cell>
          <cell r="D181">
            <v>4005</v>
          </cell>
          <cell r="E181" t="str">
            <v>Oasis Academy Don Valley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 t="str">
            <v>Total Middle Deemed Secondary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 t="str">
            <v>Total All Schools</v>
          </cell>
          <cell r="F185">
            <v>143</v>
          </cell>
          <cell r="G185">
            <v>42</v>
          </cell>
          <cell r="H185">
            <v>24</v>
          </cell>
          <cell r="I185">
            <v>209</v>
          </cell>
        </row>
      </sheetData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IR Budget 2021 22 funding rate"/>
      <sheetName val="IR Budget 2021 22"/>
    </sheetNames>
    <sheetDataSet>
      <sheetData sheetId="0"/>
      <sheetData sheetId="1">
        <row r="4">
          <cell r="C4">
            <v>5401</v>
          </cell>
          <cell r="D4" t="str">
            <v>All  Saints Catholic</v>
          </cell>
          <cell r="E4">
            <v>11234.277704644057</v>
          </cell>
          <cell r="F4">
            <v>11614.277704644057</v>
          </cell>
        </row>
        <row r="5">
          <cell r="C5">
            <v>3429</v>
          </cell>
          <cell r="D5" t="str">
            <v xml:space="preserve">Arbourthorne Community Primary </v>
          </cell>
          <cell r="E5">
            <v>12864.468632838463</v>
          </cell>
          <cell r="F5">
            <v>13244.468632838463</v>
          </cell>
        </row>
        <row r="6">
          <cell r="C6">
            <v>2274</v>
          </cell>
          <cell r="D6" t="str">
            <v>Beck</v>
          </cell>
          <cell r="E6">
            <v>13505</v>
          </cell>
          <cell r="F6">
            <v>13885</v>
          </cell>
        </row>
        <row r="7">
          <cell r="C7">
            <v>4276</v>
          </cell>
          <cell r="D7" t="str">
            <v>The Birley Academy</v>
          </cell>
          <cell r="E7">
            <v>13687.989792167617</v>
          </cell>
          <cell r="F7">
            <v>14067.989792167617</v>
          </cell>
        </row>
        <row r="8">
          <cell r="C8">
            <v>2323</v>
          </cell>
          <cell r="D8" t="str">
            <v>Birley Spa Community Primary</v>
          </cell>
          <cell r="E8">
            <v>12647.443157500949</v>
          </cell>
          <cell r="F8">
            <v>13027.443157500949</v>
          </cell>
        </row>
        <row r="9">
          <cell r="C9">
            <v>4007</v>
          </cell>
          <cell r="D9" t="str">
            <v xml:space="preserve">Forge Valley Community </v>
          </cell>
          <cell r="E9">
            <v>13719.828710533764</v>
          </cell>
          <cell r="F9">
            <v>14099.828710533764</v>
          </cell>
        </row>
        <row r="10">
          <cell r="C10">
            <v>2010</v>
          </cell>
          <cell r="D10" t="str">
            <v>Fox Hill Primary</v>
          </cell>
          <cell r="E10">
            <v>13504.570293051907</v>
          </cell>
          <cell r="F10">
            <v>13884.570293051907</v>
          </cell>
        </row>
        <row r="11">
          <cell r="C11">
            <v>2337</v>
          </cell>
          <cell r="D11" t="str">
            <v>Hucklow</v>
          </cell>
          <cell r="E11">
            <v>13505</v>
          </cell>
          <cell r="F11">
            <v>13885</v>
          </cell>
        </row>
        <row r="12">
          <cell r="C12">
            <v>4230</v>
          </cell>
          <cell r="D12" t="str">
            <v>King Ecgbert School</v>
          </cell>
          <cell r="E12">
            <v>13698.945641099554</v>
          </cell>
          <cell r="F12">
            <v>14078.945641099554</v>
          </cell>
        </row>
        <row r="13">
          <cell r="C13">
            <v>2087</v>
          </cell>
          <cell r="D13" t="str">
            <v xml:space="preserve">Nether Green Junior </v>
          </cell>
          <cell r="E13">
            <v>12647.443157500948</v>
          </cell>
          <cell r="F13">
            <v>13027.443157500948</v>
          </cell>
        </row>
        <row r="14">
          <cell r="C14">
            <v>2309</v>
          </cell>
          <cell r="D14" t="str">
            <v xml:space="preserve">Nook Lane Junior </v>
          </cell>
          <cell r="E14">
            <v>12647.443157500949</v>
          </cell>
          <cell r="F14">
            <v>13027.443157500949</v>
          </cell>
        </row>
        <row r="15">
          <cell r="C15">
            <v>3414</v>
          </cell>
          <cell r="D15" t="str">
            <v>St. Thomas of Canterbury Catholic Primary</v>
          </cell>
          <cell r="E15">
            <v>12647.76</v>
          </cell>
          <cell r="F15">
            <v>13027.76</v>
          </cell>
        </row>
        <row r="16">
          <cell r="C16">
            <v>2350</v>
          </cell>
          <cell r="D16" t="str">
            <v>Stradbroke Primary School</v>
          </cell>
          <cell r="E16">
            <v>12647.443157500949</v>
          </cell>
          <cell r="F16">
            <v>13027.443157500949</v>
          </cell>
        </row>
        <row r="17">
          <cell r="C17">
            <v>2311</v>
          </cell>
          <cell r="D17" t="str">
            <v xml:space="preserve">Wharncliffe Side Primary </v>
          </cell>
          <cell r="E17">
            <v>13221.976762880062</v>
          </cell>
          <cell r="F17">
            <v>13601.976762880062</v>
          </cell>
        </row>
        <row r="18">
          <cell r="C18">
            <v>2040</v>
          </cell>
          <cell r="D18" t="str">
            <v>Whiteways</v>
          </cell>
          <cell r="E18">
            <v>13505</v>
          </cell>
          <cell r="F18">
            <v>13885</v>
          </cell>
        </row>
        <row r="19">
          <cell r="D19" t="str">
            <v xml:space="preserve">Total 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"/>
      <sheetName val="Localities"/>
      <sheetName val="Schools List"/>
      <sheetName val="NFF Rates"/>
      <sheetName val="Budget"/>
      <sheetName val="AWPU Fund"/>
      <sheetName val="Growth New Sch"/>
      <sheetName val="NFF21-22"/>
      <sheetName val="DataSource "/>
      <sheetName val="Pri Oct Fore"/>
      <sheetName val="DataSource Sep20"/>
      <sheetName val="Pupils"/>
      <sheetName val="19 20 "/>
      <sheetName val="New Del"/>
      <sheetName val="Add Deleg"/>
      <sheetName val="Impact"/>
      <sheetName val="AWPU"/>
      <sheetName val="FSM"/>
      <sheetName val="IDACI"/>
      <sheetName val="Attain"/>
      <sheetName val="EAL"/>
      <sheetName val="Mobility"/>
      <sheetName val="Split Site"/>
      <sheetName val="Floor"/>
      <sheetName val="A4 Floor"/>
      <sheetName val="MFG NFF"/>
      <sheetName val="DSG Adj Baseline 2021"/>
      <sheetName val="Min Fund"/>
      <sheetName val="MFG"/>
      <sheetName val="MFG-Gains A4"/>
      <sheetName val="Budget Share"/>
      <sheetName val="Schls Forum"/>
      <sheetName val="A4 Sheet"/>
      <sheetName val="pro-forma check"/>
      <sheetName val="Multiplier Summary"/>
      <sheetName val="£pup Analysis"/>
    </sheetNames>
    <sheetDataSet>
      <sheetData sheetId="0"/>
      <sheetData sheetId="1"/>
      <sheetData sheetId="2">
        <row r="5">
          <cell r="B5">
            <v>3732001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9">
          <cell r="D9">
            <v>2001</v>
          </cell>
          <cell r="E9" t="str">
            <v>Abbey Lane Primary School</v>
          </cell>
          <cell r="F9">
            <v>586</v>
          </cell>
          <cell r="G9">
            <v>1999940.9874626466</v>
          </cell>
          <cell r="H9">
            <v>24293.830019419333</v>
          </cell>
          <cell r="I9">
            <v>23928.183683729912</v>
          </cell>
          <cell r="J9">
            <v>37287.180165047794</v>
          </cell>
          <cell r="K9">
            <v>124543.54430379746</v>
          </cell>
          <cell r="L9">
            <v>9688.3767535070256</v>
          </cell>
          <cell r="M9">
            <v>2219682.1023881482</v>
          </cell>
          <cell r="N9">
            <v>120000</v>
          </cell>
          <cell r="O9">
            <v>0</v>
          </cell>
          <cell r="P9">
            <v>109797.89761185167</v>
          </cell>
          <cell r="Q9">
            <v>109797.89761185167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40716</v>
          </cell>
          <cell r="Y9">
            <v>2490196</v>
          </cell>
          <cell r="Z9">
            <v>0</v>
          </cell>
          <cell r="AC9">
            <v>-0.20000000018626451</v>
          </cell>
          <cell r="AE9">
            <v>2</v>
          </cell>
          <cell r="AF9">
            <v>2335765.7199999997</v>
          </cell>
          <cell r="AG9">
            <v>154430.28000000026</v>
          </cell>
          <cell r="AH9">
            <v>6.6115483534025105E-2</v>
          </cell>
          <cell r="AJ9">
            <v>3819.7188356164379</v>
          </cell>
          <cell r="AK9">
            <v>4249.4812286689421</v>
          </cell>
        </row>
        <row r="10">
          <cell r="D10">
            <v>2046</v>
          </cell>
          <cell r="E10" t="str">
            <v>Abbeyfield Primary Academy</v>
          </cell>
          <cell r="F10">
            <v>371</v>
          </cell>
          <cell r="G10">
            <v>1266174.2429157712</v>
          </cell>
          <cell r="H10">
            <v>54168.675043299729</v>
          </cell>
          <cell r="I10">
            <v>50164.150259644695</v>
          </cell>
          <cell r="J10">
            <v>100209.78008886999</v>
          </cell>
          <cell r="K10">
            <v>140678.48056537105</v>
          </cell>
          <cell r="L10">
            <v>73054.938271605002</v>
          </cell>
          <cell r="M10">
            <v>1684450.2671445617</v>
          </cell>
          <cell r="N10">
            <v>120000</v>
          </cell>
          <cell r="O10">
            <v>4265.9999999999891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6838</v>
          </cell>
          <cell r="Y10">
            <v>1815554.2671445617</v>
          </cell>
          <cell r="Z10">
            <v>0</v>
          </cell>
          <cell r="AC10">
            <v>0</v>
          </cell>
          <cell r="AE10">
            <v>-33</v>
          </cell>
          <cell r="AF10">
            <v>1889890.0936110797</v>
          </cell>
          <cell r="AG10">
            <v>-74335.826466517989</v>
          </cell>
          <cell r="AH10">
            <v>-3.9333412412613844E-2</v>
          </cell>
          <cell r="AJ10">
            <v>4498.065776265049</v>
          </cell>
          <cell r="AK10">
            <v>4893.6772699314333</v>
          </cell>
        </row>
        <row r="11">
          <cell r="D11">
            <v>2048</v>
          </cell>
          <cell r="E11" t="str">
            <v>Acres Hill Community Primary School</v>
          </cell>
          <cell r="F11">
            <v>202</v>
          </cell>
          <cell r="G11">
            <v>689399.4530161341</v>
          </cell>
          <cell r="H11">
            <v>27248.485021781082</v>
          </cell>
          <cell r="I11">
            <v>26440.330513082841</v>
          </cell>
          <cell r="J11">
            <v>58196.927432462617</v>
          </cell>
          <cell r="K11">
            <v>95543.609467455623</v>
          </cell>
          <cell r="L11">
            <v>32429.189189189205</v>
          </cell>
          <cell r="M11">
            <v>929257.9946401054</v>
          </cell>
          <cell r="N11">
            <v>120000</v>
          </cell>
          <cell r="O11">
            <v>7992.0000000000073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4840</v>
          </cell>
          <cell r="Y11">
            <v>1062089.9946401054</v>
          </cell>
          <cell r="Z11">
            <v>0</v>
          </cell>
          <cell r="AC11">
            <v>0</v>
          </cell>
          <cell r="AE11">
            <v>-24</v>
          </cell>
          <cell r="AF11">
            <v>1134815.2301386204</v>
          </cell>
          <cell r="AG11">
            <v>-72725.235498514958</v>
          </cell>
          <cell r="AH11">
            <v>-6.4085530020275991E-2</v>
          </cell>
          <cell r="AJ11">
            <v>4834.3856957461076</v>
          </cell>
          <cell r="AK11">
            <v>5257.8712605945811</v>
          </cell>
        </row>
        <row r="12">
          <cell r="D12">
            <v>2342</v>
          </cell>
          <cell r="E12" t="str">
            <v>Angram Bank Primary School</v>
          </cell>
          <cell r="F12">
            <v>198</v>
          </cell>
          <cell r="G12">
            <v>675747.97869898297</v>
          </cell>
          <cell r="H12">
            <v>21339.175017057452</v>
          </cell>
          <cell r="I12">
            <v>21733.53496205718</v>
          </cell>
          <cell r="J12">
            <v>41297.427606569741</v>
          </cell>
          <cell r="K12">
            <v>59720.119760479043</v>
          </cell>
          <cell r="L12">
            <v>1258.9595375722545</v>
          </cell>
          <cell r="M12">
            <v>821097.19558271859</v>
          </cell>
          <cell r="N12">
            <v>120000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23204</v>
          </cell>
          <cell r="Y12">
            <v>964301.19558271859</v>
          </cell>
          <cell r="Z12">
            <v>0</v>
          </cell>
          <cell r="AC12">
            <v>0</v>
          </cell>
          <cell r="AE12">
            <v>-14</v>
          </cell>
          <cell r="AF12">
            <v>992360.65880378569</v>
          </cell>
          <cell r="AG12">
            <v>-28059.463221067097</v>
          </cell>
          <cell r="AH12">
            <v>-2.8275469177597809E-2</v>
          </cell>
          <cell r="AJ12">
            <v>4501.0665037914423</v>
          </cell>
          <cell r="AK12">
            <v>4870.2080584985788</v>
          </cell>
        </row>
        <row r="13">
          <cell r="D13">
            <v>2343</v>
          </cell>
          <cell r="E13" t="str">
            <v>Anns Grove Primary School</v>
          </cell>
          <cell r="F13">
            <v>300</v>
          </cell>
          <cell r="G13">
            <v>1023860.5737863379</v>
          </cell>
          <cell r="H13">
            <v>34799.270027816761</v>
          </cell>
          <cell r="I13">
            <v>37287.927630980455</v>
          </cell>
          <cell r="J13">
            <v>80378.971139858812</v>
          </cell>
          <cell r="K13">
            <v>86447.368421052626</v>
          </cell>
          <cell r="L13">
            <v>31304.347826086996</v>
          </cell>
          <cell r="M13">
            <v>1294078.4588321333</v>
          </cell>
          <cell r="N13">
            <v>120000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41499</v>
          </cell>
          <cell r="Y13">
            <v>1455577.4588321333</v>
          </cell>
          <cell r="Z13">
            <v>0</v>
          </cell>
          <cell r="AC13">
            <v>0</v>
          </cell>
          <cell r="AE13">
            <v>-5</v>
          </cell>
          <cell r="AF13">
            <v>1421493.3364926078</v>
          </cell>
          <cell r="AG13">
            <v>34084.122339525493</v>
          </cell>
          <cell r="AH13">
            <v>2.3977687031319223E-2</v>
          </cell>
          <cell r="AJ13">
            <v>4465.5544147298615</v>
          </cell>
          <cell r="AK13">
            <v>4851.9248627737779</v>
          </cell>
        </row>
        <row r="14">
          <cell r="D14">
            <v>3429</v>
          </cell>
          <cell r="E14" t="str">
            <v>Arbourthorne Community Primary School</v>
          </cell>
          <cell r="F14">
            <v>398</v>
          </cell>
          <cell r="G14">
            <v>1358321.6945565415</v>
          </cell>
          <cell r="H14">
            <v>77149.325061669355</v>
          </cell>
          <cell r="I14">
            <v>74712.780843169196</v>
          </cell>
          <cell r="J14">
            <v>150455.82156205663</v>
          </cell>
          <cell r="K14">
            <v>226773.22674418605</v>
          </cell>
          <cell r="L14">
            <v>19841.812865497086</v>
          </cell>
          <cell r="M14">
            <v>1907254.6616331199</v>
          </cell>
          <cell r="N14">
            <v>120000</v>
          </cell>
          <cell r="O14">
            <v>107.99999999998496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53766</v>
          </cell>
          <cell r="Y14">
            <v>2081128.6616331199</v>
          </cell>
          <cell r="Z14">
            <v>0</v>
          </cell>
          <cell r="AC14">
            <v>0</v>
          </cell>
          <cell r="AE14">
            <v>-11</v>
          </cell>
          <cell r="AF14">
            <v>2080798.4838764367</v>
          </cell>
          <cell r="AG14">
            <v>330.17775668320246</v>
          </cell>
          <cell r="AH14">
            <v>1.5867839160863656E-4</v>
          </cell>
          <cell r="AJ14">
            <v>4907.6468554436105</v>
          </cell>
          <cell r="AK14">
            <v>5228.9664865153763</v>
          </cell>
        </row>
        <row r="15">
          <cell r="D15">
            <v>2340</v>
          </cell>
          <cell r="E15" t="str">
            <v>Athelstan Primary School</v>
          </cell>
          <cell r="F15">
            <v>609</v>
          </cell>
          <cell r="G15">
            <v>2078436.9647862657</v>
          </cell>
          <cell r="H15">
            <v>55153.560044086953</v>
          </cell>
          <cell r="I15">
            <v>53033.46517551149</v>
          </cell>
          <cell r="J15">
            <v>109769.40561967247</v>
          </cell>
          <cell r="K15">
            <v>211345.7775590551</v>
          </cell>
          <cell r="L15">
            <v>28072</v>
          </cell>
          <cell r="M15">
            <v>2535811.1731845913</v>
          </cell>
          <cell r="N15">
            <v>120000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33408</v>
          </cell>
          <cell r="Y15">
            <v>2689219.1731845913</v>
          </cell>
          <cell r="Z15">
            <v>0</v>
          </cell>
          <cell r="AC15">
            <v>0</v>
          </cell>
          <cell r="AE15">
            <v>-5</v>
          </cell>
          <cell r="AF15">
            <v>2613457.671623488</v>
          </cell>
          <cell r="AG15">
            <v>75761.501561103389</v>
          </cell>
          <cell r="AH15">
            <v>2.8988991244706139E-2</v>
          </cell>
          <cell r="AJ15">
            <v>4076.5657192564954</v>
          </cell>
          <cell r="AK15">
            <v>4415.7950298597561</v>
          </cell>
        </row>
        <row r="16">
          <cell r="D16">
            <v>2281</v>
          </cell>
          <cell r="E16" t="str">
            <v>Ballifield Primary School</v>
          </cell>
          <cell r="F16">
            <v>418</v>
          </cell>
          <cell r="G16">
            <v>1426579.0661422973</v>
          </cell>
          <cell r="H16">
            <v>17727.930014170764</v>
          </cell>
          <cell r="I16">
            <v>16300.151221542834</v>
          </cell>
          <cell r="J16">
            <v>33698.453428565263</v>
          </cell>
          <cell r="K16">
            <v>157257.90502793295</v>
          </cell>
          <cell r="L16">
            <v>3853.072625698313</v>
          </cell>
          <cell r="M16">
            <v>1655416.5784602074</v>
          </cell>
          <cell r="N16">
            <v>120000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28449</v>
          </cell>
          <cell r="Y16">
            <v>1803865.5784602074</v>
          </cell>
          <cell r="Z16">
            <v>0</v>
          </cell>
          <cell r="AC16">
            <v>0</v>
          </cell>
          <cell r="AE16">
            <v>-4</v>
          </cell>
          <cell r="AF16">
            <v>1759049.7506037231</v>
          </cell>
          <cell r="AG16">
            <v>44815.827856484335</v>
          </cell>
          <cell r="AH16">
            <v>2.5477294113542329E-2</v>
          </cell>
          <cell r="AJ16">
            <v>3988.4843379235144</v>
          </cell>
          <cell r="AK16">
            <v>4315.4678910531275</v>
          </cell>
        </row>
        <row r="17">
          <cell r="D17">
            <v>2322</v>
          </cell>
          <cell r="E17" t="str">
            <v>Bankwood Community Primary School</v>
          </cell>
          <cell r="F17">
            <v>345</v>
          </cell>
          <cell r="G17">
            <v>1177439.6598542884</v>
          </cell>
          <cell r="H17">
            <v>78790.800062981376</v>
          </cell>
          <cell r="I17">
            <v>77802.159133187975</v>
          </cell>
          <cell r="J17">
            <v>152110.96708276201</v>
          </cell>
          <cell r="K17">
            <v>153961.13207547172</v>
          </cell>
          <cell r="L17">
            <v>33057.491289198515</v>
          </cell>
          <cell r="M17">
            <v>1673162.20949789</v>
          </cell>
          <cell r="N17">
            <v>120000</v>
          </cell>
          <cell r="O17">
            <v>8369.9999999999909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1603.4022945490553</v>
          </cell>
          <cell r="U17">
            <v>1603.4022945490553</v>
          </cell>
          <cell r="V17">
            <v>0</v>
          </cell>
          <cell r="W17">
            <v>0</v>
          </cell>
          <cell r="X17">
            <v>24326</v>
          </cell>
          <cell r="Y17">
            <v>1827461.6117924391</v>
          </cell>
          <cell r="Z17">
            <v>0</v>
          </cell>
          <cell r="AC17">
            <v>2.6769470423460007E-5</v>
          </cell>
          <cell r="AE17">
            <v>4</v>
          </cell>
          <cell r="AF17">
            <v>1775326.9764741024</v>
          </cell>
          <cell r="AG17">
            <v>52134.635318336776</v>
          </cell>
          <cell r="AH17">
            <v>2.9366215919210018E-2</v>
          </cell>
          <cell r="AJ17">
            <v>5026.3574676659891</v>
          </cell>
          <cell r="AK17">
            <v>5296.9901791085194</v>
          </cell>
        </row>
        <row r="18">
          <cell r="D18">
            <v>2274</v>
          </cell>
          <cell r="E18" t="str">
            <v>Beck Primary School</v>
          </cell>
          <cell r="F18">
            <v>629</v>
          </cell>
          <cell r="G18">
            <v>2146694.3363720216</v>
          </cell>
          <cell r="H18">
            <v>98816.795078989191</v>
          </cell>
          <cell r="I18">
            <v>106799.94914948412</v>
          </cell>
          <cell r="J18">
            <v>238406.69674289881</v>
          </cell>
          <cell r="K18">
            <v>257955.76996197717</v>
          </cell>
          <cell r="L18">
            <v>33437.546468401488</v>
          </cell>
          <cell r="M18">
            <v>2882111.0937737725</v>
          </cell>
          <cell r="N18">
            <v>120000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8613</v>
          </cell>
          <cell r="Y18">
            <v>3010724.0937737725</v>
          </cell>
          <cell r="Z18">
            <v>0</v>
          </cell>
          <cell r="AC18">
            <v>0</v>
          </cell>
          <cell r="AE18">
            <v>-1</v>
          </cell>
          <cell r="AF18">
            <v>2924584.2450323841</v>
          </cell>
          <cell r="AG18">
            <v>86139.848741388414</v>
          </cell>
          <cell r="AH18">
            <v>2.945370744156306E-2</v>
          </cell>
          <cell r="AJ18">
            <v>4462.3172143371175</v>
          </cell>
          <cell r="AK18">
            <v>4786.5247913732474</v>
          </cell>
        </row>
        <row r="19">
          <cell r="D19">
            <v>2241</v>
          </cell>
          <cell r="E19" t="str">
            <v>Beighton Nursery Infant School</v>
          </cell>
          <cell r="F19">
            <v>255</v>
          </cell>
          <cell r="G19">
            <v>870281.48771838716</v>
          </cell>
          <cell r="H19">
            <v>12146.915009709614</v>
          </cell>
          <cell r="I19">
            <v>11168.622133279363</v>
          </cell>
          <cell r="J19">
            <v>16102.864364992627</v>
          </cell>
          <cell r="K19">
            <v>78319.207317073175</v>
          </cell>
          <cell r="L19">
            <v>2534.6385542168664</v>
          </cell>
          <cell r="M19">
            <v>990553.7350976587</v>
          </cell>
          <cell r="N19">
            <v>120000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19835</v>
          </cell>
          <cell r="Y19">
            <v>1130388.7350976588</v>
          </cell>
          <cell r="Z19">
            <v>0</v>
          </cell>
          <cell r="AC19">
            <v>0</v>
          </cell>
          <cell r="AE19">
            <v>-2</v>
          </cell>
          <cell r="AF19">
            <v>1076798.6764979411</v>
          </cell>
          <cell r="AG19">
            <v>53590.058599717682</v>
          </cell>
          <cell r="AH19">
            <v>4.9767946199569972E-2</v>
          </cell>
          <cell r="AJ19">
            <v>4009.9981186690316</v>
          </cell>
          <cell r="AK19">
            <v>4432.8970003829754</v>
          </cell>
        </row>
        <row r="20">
          <cell r="D20">
            <v>2353</v>
          </cell>
          <cell r="E20" t="str">
            <v>Birley Primary Academy</v>
          </cell>
          <cell r="F20">
            <v>538</v>
          </cell>
          <cell r="G20">
            <v>1836123.2956568324</v>
          </cell>
          <cell r="H20">
            <v>40708.580032540456</v>
          </cell>
          <cell r="I20">
            <v>39729.462497851848</v>
          </cell>
          <cell r="J20">
            <v>51363.651415905915</v>
          </cell>
          <cell r="K20">
            <v>166515.03211991437</v>
          </cell>
          <cell r="L20">
            <v>628.23779193206076</v>
          </cell>
          <cell r="M20">
            <v>2135068.2595149772</v>
          </cell>
          <cell r="N20">
            <v>120000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7016</v>
          </cell>
          <cell r="Y20">
            <v>2262084.2595149772</v>
          </cell>
          <cell r="Z20">
            <v>0</v>
          </cell>
          <cell r="AC20">
            <v>0</v>
          </cell>
          <cell r="AE20">
            <v>-25</v>
          </cell>
          <cell r="AF20">
            <v>2267834.9984944947</v>
          </cell>
          <cell r="AG20">
            <v>-5750.7389795174822</v>
          </cell>
          <cell r="AH20">
            <v>-2.535783680618351E-3</v>
          </cell>
          <cell r="AJ20">
            <v>3848.2461074502571</v>
          </cell>
          <cell r="AK20">
            <v>4204.6175827415937</v>
          </cell>
        </row>
        <row r="21">
          <cell r="D21">
            <v>2323</v>
          </cell>
          <cell r="E21" t="str">
            <v>Birley Spa Primary Academy</v>
          </cell>
          <cell r="F21">
            <v>359</v>
          </cell>
          <cell r="G21">
            <v>1225219.8199643176</v>
          </cell>
          <cell r="H21">
            <v>33814.38502702953</v>
          </cell>
          <cell r="I21">
            <v>34041.618897812077</v>
          </cell>
          <cell r="J21">
            <v>77579.145539413352</v>
          </cell>
          <cell r="K21">
            <v>128313.20474777448</v>
          </cell>
          <cell r="L21">
            <v>1839.5962732919249</v>
          </cell>
          <cell r="M21">
            <v>1500807.7704496388</v>
          </cell>
          <cell r="N21">
            <v>120000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9344</v>
          </cell>
          <cell r="Y21">
            <v>1630151.7704496388</v>
          </cell>
          <cell r="Z21">
            <v>0</v>
          </cell>
          <cell r="AC21">
            <v>0</v>
          </cell>
          <cell r="AE21">
            <v>-32</v>
          </cell>
          <cell r="AF21">
            <v>1699984.7394647885</v>
          </cell>
          <cell r="AG21">
            <v>-69832.969015149632</v>
          </cell>
          <cell r="AH21">
            <v>-4.1078585821385294E-2</v>
          </cell>
          <cell r="AJ21">
            <v>4167.9070574547013</v>
          </cell>
          <cell r="AK21">
            <v>4540.8127310574901</v>
          </cell>
        </row>
        <row r="22">
          <cell r="D22">
            <v>2328</v>
          </cell>
          <cell r="E22" t="str">
            <v>Bradfield Dungworth Primary School</v>
          </cell>
          <cell r="F22">
            <v>123</v>
          </cell>
          <cell r="G22">
            <v>419782.83525239851</v>
          </cell>
          <cell r="H22">
            <v>1969.7700015745377</v>
          </cell>
          <cell r="I22">
            <v>3582.5381096081096</v>
          </cell>
          <cell r="J22">
            <v>2273.8915097540021</v>
          </cell>
          <cell r="K22">
            <v>22216.082474226801</v>
          </cell>
          <cell r="L22">
            <v>0</v>
          </cell>
          <cell r="M22">
            <v>449825.11734756199</v>
          </cell>
          <cell r="N22">
            <v>120000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9767.2855532365811</v>
          </cell>
          <cell r="U22">
            <v>9767.2855532365811</v>
          </cell>
          <cell r="V22">
            <v>0</v>
          </cell>
          <cell r="W22">
            <v>0</v>
          </cell>
          <cell r="X22">
            <v>2994</v>
          </cell>
          <cell r="Y22">
            <v>582586.4029007986</v>
          </cell>
          <cell r="Z22">
            <v>0</v>
          </cell>
          <cell r="AC22">
            <v>3.2174400985240936E-5</v>
          </cell>
          <cell r="AE22">
            <v>12</v>
          </cell>
          <cell r="AF22">
            <v>529636.68597154762</v>
          </cell>
          <cell r="AG22">
            <v>52949.716929250979</v>
          </cell>
          <cell r="AH22">
            <v>9.99736580409301E-2</v>
          </cell>
          <cell r="AJ22">
            <v>4591.6216754193474</v>
          </cell>
          <cell r="AK22">
            <v>4736.4748203316958</v>
          </cell>
        </row>
        <row r="23">
          <cell r="D23">
            <v>2233</v>
          </cell>
          <cell r="E23" t="str">
            <v>Bradway Primary School</v>
          </cell>
          <cell r="F23">
            <v>417</v>
          </cell>
          <cell r="G23">
            <v>1423166.1975630096</v>
          </cell>
          <cell r="H23">
            <v>17727.930014170845</v>
          </cell>
          <cell r="I23">
            <v>18406.014573801964</v>
          </cell>
          <cell r="J23">
            <v>37256.242865595326</v>
          </cell>
          <cell r="K23">
            <v>103482.15297450424</v>
          </cell>
          <cell r="L23">
            <v>4497.0588235294117</v>
          </cell>
          <cell r="M23">
            <v>1604535.5968146115</v>
          </cell>
          <cell r="N23">
            <v>120000</v>
          </cell>
          <cell r="O23">
            <v>0</v>
          </cell>
          <cell r="P23">
            <v>18524.403185388528</v>
          </cell>
          <cell r="Q23">
            <v>18524.403185388528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24950</v>
          </cell>
          <cell r="Y23">
            <v>1768010</v>
          </cell>
          <cell r="Z23">
            <v>0</v>
          </cell>
          <cell r="AC23">
            <v>0</v>
          </cell>
          <cell r="AE23">
            <v>-5</v>
          </cell>
          <cell r="AF23">
            <v>1704489.8918322653</v>
          </cell>
          <cell r="AG23">
            <v>63520.108167734696</v>
          </cell>
          <cell r="AH23">
            <v>3.7266344888354175E-2</v>
          </cell>
          <cell r="AJ23">
            <v>3859.1955730622399</v>
          </cell>
          <cell r="AK23">
            <v>4239.8321342925656</v>
          </cell>
        </row>
        <row r="24">
          <cell r="D24">
            <v>2014</v>
          </cell>
          <cell r="E24" t="str">
            <v>Brightside Nursery and Infant School</v>
          </cell>
          <cell r="F24">
            <v>167</v>
          </cell>
          <cell r="G24">
            <v>569949.05274106143</v>
          </cell>
          <cell r="H24">
            <v>15758.160012596296</v>
          </cell>
          <cell r="I24">
            <v>14489.023308038131</v>
          </cell>
          <cell r="J24">
            <v>39282.635979729879</v>
          </cell>
          <cell r="K24">
            <v>63171.545454545441</v>
          </cell>
          <cell r="L24">
            <v>40184.375</v>
          </cell>
          <cell r="M24">
            <v>742834.79249597108</v>
          </cell>
          <cell r="N24">
            <v>120000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16841</v>
          </cell>
          <cell r="Y24">
            <v>879675.79249597108</v>
          </cell>
          <cell r="Z24">
            <v>0</v>
          </cell>
          <cell r="AC24">
            <v>0</v>
          </cell>
          <cell r="AE24">
            <v>-11</v>
          </cell>
          <cell r="AF24">
            <v>892084.28548725031</v>
          </cell>
          <cell r="AG24">
            <v>-12408.492991279229</v>
          </cell>
          <cell r="AH24">
            <v>-1.390955226220782E-2</v>
          </cell>
          <cell r="AJ24">
            <v>4808.4823420632038</v>
          </cell>
          <cell r="AK24">
            <v>5267.5197155447368</v>
          </cell>
        </row>
        <row r="25">
          <cell r="D25">
            <v>2246</v>
          </cell>
          <cell r="E25" t="str">
            <v>Brook House Junior School</v>
          </cell>
          <cell r="F25">
            <v>339</v>
          </cell>
          <cell r="G25">
            <v>1156962.4483785618</v>
          </cell>
          <cell r="H25">
            <v>9848.8500078726738</v>
          </cell>
          <cell r="I25">
            <v>14195.892778684745</v>
          </cell>
          <cell r="J25">
            <v>22050.560184723348</v>
          </cell>
          <cell r="K25">
            <v>93627.373887240348</v>
          </cell>
          <cell r="L25">
            <v>2199.9999999999955</v>
          </cell>
          <cell r="M25">
            <v>1298885.1252370831</v>
          </cell>
          <cell r="N25">
            <v>120000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22829</v>
          </cell>
          <cell r="Y25">
            <v>1441714.1252370831</v>
          </cell>
          <cell r="Z25">
            <v>0</v>
          </cell>
          <cell r="AC25">
            <v>0</v>
          </cell>
          <cell r="AE25">
            <v>-7</v>
          </cell>
          <cell r="AF25">
            <v>1405036.8892099469</v>
          </cell>
          <cell r="AG25">
            <v>36677.236027136212</v>
          </cell>
          <cell r="AH25">
            <v>2.6104108944612726E-2</v>
          </cell>
          <cell r="AJ25">
            <v>3880.9202578322165</v>
          </cell>
          <cell r="AK25">
            <v>4252.8440272480329</v>
          </cell>
        </row>
        <row r="26">
          <cell r="D26">
            <v>5204</v>
          </cell>
          <cell r="E26" t="str">
            <v>Broomhill Infant School</v>
          </cell>
          <cell r="F26">
            <v>117</v>
          </cell>
          <cell r="G26">
            <v>399305.62377667177</v>
          </cell>
          <cell r="H26">
            <v>3282.9500026242272</v>
          </cell>
          <cell r="I26">
            <v>3018.5465225079429</v>
          </cell>
          <cell r="J26">
            <v>7452.022005605374</v>
          </cell>
          <cell r="K26">
            <v>33912.794117647063</v>
          </cell>
          <cell r="L26">
            <v>20892.857142857163</v>
          </cell>
          <cell r="M26">
            <v>467864.79356791358</v>
          </cell>
          <cell r="N26">
            <v>120000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26358.587242798472</v>
          </cell>
          <cell r="U26">
            <v>26358.587242798472</v>
          </cell>
          <cell r="V26">
            <v>0</v>
          </cell>
          <cell r="W26">
            <v>0</v>
          </cell>
          <cell r="X26">
            <v>1522</v>
          </cell>
          <cell r="Y26">
            <v>615745.380810712</v>
          </cell>
          <cell r="Z26">
            <v>0</v>
          </cell>
          <cell r="AC26">
            <v>6.9805304519832134E-5</v>
          </cell>
          <cell r="AE26">
            <v>1</v>
          </cell>
          <cell r="AF26">
            <v>601913.42093216302</v>
          </cell>
          <cell r="AG26">
            <v>13831.95987854898</v>
          </cell>
          <cell r="AH26">
            <v>2.2979982498359797E-2</v>
          </cell>
          <cell r="AJ26">
            <v>4984.0430864841637</v>
          </cell>
          <cell r="AK26">
            <v>5262.7810325701885</v>
          </cell>
        </row>
        <row r="27">
          <cell r="D27">
            <v>2325</v>
          </cell>
          <cell r="E27" t="str">
            <v>Brunswick Community Primary School</v>
          </cell>
          <cell r="F27">
            <v>407</v>
          </cell>
          <cell r="G27">
            <v>1389037.5117701315</v>
          </cell>
          <cell r="H27">
            <v>41693.465033327666</v>
          </cell>
          <cell r="I27">
            <v>40067.766693971127</v>
          </cell>
          <cell r="J27">
            <v>76159.896927032911</v>
          </cell>
          <cell r="K27">
            <v>161225.86764705883</v>
          </cell>
          <cell r="L27">
            <v>5145.9770114942439</v>
          </cell>
          <cell r="M27">
            <v>1713330.4850830163</v>
          </cell>
          <cell r="N27">
            <v>120000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35757</v>
          </cell>
          <cell r="Y27">
            <v>1869087.4850830163</v>
          </cell>
          <cell r="Z27">
            <v>0</v>
          </cell>
          <cell r="AC27">
            <v>0</v>
          </cell>
          <cell r="AE27">
            <v>-10</v>
          </cell>
          <cell r="AF27">
            <v>1807592.9597865222</v>
          </cell>
          <cell r="AG27">
            <v>61494.525296494132</v>
          </cell>
          <cell r="AH27">
            <v>3.4020117728139787E-2</v>
          </cell>
          <cell r="AJ27">
            <v>4154.875299248255</v>
          </cell>
          <cell r="AK27">
            <v>4592.352543201514</v>
          </cell>
        </row>
        <row r="28">
          <cell r="D28">
            <v>2095</v>
          </cell>
          <cell r="E28" t="str">
            <v>Byron Wood Primary Academy</v>
          </cell>
          <cell r="F28">
            <v>409</v>
          </cell>
          <cell r="G28">
            <v>1395863.2489287073</v>
          </cell>
          <cell r="H28">
            <v>58436.510046711199</v>
          </cell>
          <cell r="I28">
            <v>59175.997313389882</v>
          </cell>
          <cell r="J28">
            <v>133815.42161907771</v>
          </cell>
          <cell r="K28">
            <v>154918.39622641506</v>
          </cell>
          <cell r="L28">
            <v>99741.981132075394</v>
          </cell>
          <cell r="M28">
            <v>1901951.5552663764</v>
          </cell>
          <cell r="N28">
            <v>120000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5846</v>
          </cell>
          <cell r="Y28">
            <v>2027797.5552663764</v>
          </cell>
          <cell r="Z28">
            <v>0</v>
          </cell>
          <cell r="AC28">
            <v>0</v>
          </cell>
          <cell r="AE28">
            <v>11</v>
          </cell>
          <cell r="AF28">
            <v>1934376.0124834985</v>
          </cell>
          <cell r="AG28">
            <v>93421.542782877805</v>
          </cell>
          <cell r="AH28">
            <v>4.8295441103478193E-2</v>
          </cell>
          <cell r="AJ28">
            <v>4680.3612373957249</v>
          </cell>
          <cell r="AK28">
            <v>4957.9402329251252</v>
          </cell>
        </row>
        <row r="29">
          <cell r="D29">
            <v>2344</v>
          </cell>
          <cell r="E29" t="str">
            <v>Carfield Primary School</v>
          </cell>
          <cell r="F29">
            <v>552</v>
          </cell>
          <cell r="G29">
            <v>1883903.4557668616</v>
          </cell>
          <cell r="H29">
            <v>38738.810030965869</v>
          </cell>
          <cell r="I29">
            <v>38868.835583136621</v>
          </cell>
          <cell r="J29">
            <v>83039.578892768259</v>
          </cell>
          <cell r="K29">
            <v>140865.25423728811</v>
          </cell>
          <cell r="L29">
            <v>14302.355460385428</v>
          </cell>
          <cell r="M29">
            <v>2199718.2899714056</v>
          </cell>
          <cell r="N29">
            <v>120000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32103</v>
          </cell>
          <cell r="Y29">
            <v>2351821.2899714056</v>
          </cell>
          <cell r="Z29">
            <v>0</v>
          </cell>
          <cell r="AC29">
            <v>0</v>
          </cell>
          <cell r="AE29">
            <v>8</v>
          </cell>
          <cell r="AF29">
            <v>2215409.2173251887</v>
          </cell>
          <cell r="AG29">
            <v>136412.07264621696</v>
          </cell>
          <cell r="AH29">
            <v>6.1574210118578609E-2</v>
          </cell>
          <cell r="AJ29">
            <v>3892.5634142007143</v>
          </cell>
          <cell r="AK29">
            <v>4260.5458151655903</v>
          </cell>
        </row>
        <row r="30">
          <cell r="D30">
            <v>2023</v>
          </cell>
          <cell r="E30" t="str">
            <v>Carter Knowle Junior School</v>
          </cell>
          <cell r="F30">
            <v>225</v>
          </cell>
          <cell r="G30">
            <v>767895.43033975339</v>
          </cell>
          <cell r="H30">
            <v>9520.5550076102645</v>
          </cell>
          <cell r="I30">
            <v>11319.549459404781</v>
          </cell>
          <cell r="J30">
            <v>2687.6778899303272</v>
          </cell>
          <cell r="K30">
            <v>46983.139534883718</v>
          </cell>
          <cell r="L30">
            <v>5549.3273542600946</v>
          </cell>
          <cell r="M30">
            <v>843955.67958584253</v>
          </cell>
          <cell r="N30">
            <v>120000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16467</v>
          </cell>
          <cell r="Y30">
            <v>980422.67958584253</v>
          </cell>
          <cell r="Z30">
            <v>0</v>
          </cell>
          <cell r="AC30">
            <v>0</v>
          </cell>
          <cell r="AE30">
            <v>10</v>
          </cell>
          <cell r="AF30">
            <v>906656.35956923699</v>
          </cell>
          <cell r="AG30">
            <v>73766.320016605547</v>
          </cell>
          <cell r="AH30">
            <v>8.1360836702951911E-2</v>
          </cell>
          <cell r="AJ30">
            <v>4037.1263235778465</v>
          </cell>
          <cell r="AK30">
            <v>4357.4341314926332</v>
          </cell>
        </row>
        <row r="31">
          <cell r="D31">
            <v>2354</v>
          </cell>
          <cell r="E31" t="str">
            <v>Charnock Hall Primary Academy</v>
          </cell>
          <cell r="F31">
            <v>388</v>
          </cell>
          <cell r="G31">
            <v>1324193.0087636635</v>
          </cell>
          <cell r="H31">
            <v>22652.355018107191</v>
          </cell>
          <cell r="I31">
            <v>20860.998359113411</v>
          </cell>
          <cell r="J31">
            <v>40566.533907005949</v>
          </cell>
          <cell r="K31">
            <v>119608.68035190618</v>
          </cell>
          <cell r="L31">
            <v>1882.941176470589</v>
          </cell>
          <cell r="M31">
            <v>1529764.517576267</v>
          </cell>
          <cell r="N31">
            <v>120000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4765</v>
          </cell>
          <cell r="Y31">
            <v>1654529.517576267</v>
          </cell>
          <cell r="Z31">
            <v>0</v>
          </cell>
          <cell r="AC31">
            <v>0</v>
          </cell>
          <cell r="AE31">
            <v>-10</v>
          </cell>
          <cell r="AF31">
            <v>1618564.2140403141</v>
          </cell>
          <cell r="AG31">
            <v>35965.303535952931</v>
          </cell>
          <cell r="AH31">
            <v>2.2220498404678761E-2</v>
          </cell>
          <cell r="AJ31">
            <v>3886.8642563826988</v>
          </cell>
          <cell r="AK31">
            <v>4264.2513339594507</v>
          </cell>
        </row>
        <row r="32">
          <cell r="D32">
            <v>5200</v>
          </cell>
          <cell r="E32" t="str">
            <v>Clifford All Saints CofE Primary School</v>
          </cell>
          <cell r="F32">
            <v>168</v>
          </cell>
          <cell r="G32">
            <v>573361.92132034921</v>
          </cell>
          <cell r="H32">
            <v>5252.7200041987599</v>
          </cell>
          <cell r="I32">
            <v>7294.131596854807</v>
          </cell>
          <cell r="J32">
            <v>10383.331128723639</v>
          </cell>
          <cell r="K32">
            <v>27872.727272727276</v>
          </cell>
          <cell r="L32">
            <v>4653.2374100719398</v>
          </cell>
          <cell r="M32">
            <v>628818.06873292557</v>
          </cell>
          <cell r="N32">
            <v>120000</v>
          </cell>
          <cell r="O32">
            <v>828.00000000000296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16694.341687293829</v>
          </cell>
          <cell r="U32">
            <v>16694.341687293829</v>
          </cell>
          <cell r="V32">
            <v>0</v>
          </cell>
          <cell r="W32">
            <v>54053.805419999997</v>
          </cell>
          <cell r="X32">
            <v>6163</v>
          </cell>
          <cell r="Y32">
            <v>826557.21584021929</v>
          </cell>
          <cell r="Z32">
            <v>0</v>
          </cell>
          <cell r="AC32">
            <v>-1.0745134204626083E-7</v>
          </cell>
          <cell r="AE32">
            <v>25</v>
          </cell>
          <cell r="AF32">
            <v>710642.30010010744</v>
          </cell>
          <cell r="AG32">
            <v>115914.91574011184</v>
          </cell>
          <cell r="AH32">
            <v>0.16311288495461504</v>
          </cell>
          <cell r="AJ32">
            <v>4772.9596209797728</v>
          </cell>
          <cell r="AK32">
            <v>4919.9834276203528</v>
          </cell>
        </row>
        <row r="33">
          <cell r="D33">
            <v>2312</v>
          </cell>
          <cell r="E33" t="str">
            <v>Coit Primary School</v>
          </cell>
          <cell r="F33">
            <v>202</v>
          </cell>
          <cell r="G33">
            <v>689399.4530161341</v>
          </cell>
          <cell r="H33">
            <v>8207.37500656058</v>
          </cell>
          <cell r="I33">
            <v>7546.3663062698679</v>
          </cell>
          <cell r="J33">
            <v>12239.569095869769</v>
          </cell>
          <cell r="K33">
            <v>35799.537572254339</v>
          </cell>
          <cell r="L33">
            <v>1893.749999999995</v>
          </cell>
          <cell r="M33">
            <v>755086.05099708866</v>
          </cell>
          <cell r="N33">
            <v>120000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16467</v>
          </cell>
          <cell r="Y33">
            <v>891553.05099708866</v>
          </cell>
          <cell r="Z33">
            <v>0</v>
          </cell>
          <cell r="AC33">
            <v>0</v>
          </cell>
          <cell r="AE33">
            <v>-4</v>
          </cell>
          <cell r="AF33">
            <v>871223.88145385927</v>
          </cell>
          <cell r="AG33">
            <v>20329.169543229393</v>
          </cell>
          <cell r="AH33">
            <v>2.333403614844096E-2</v>
          </cell>
          <cell r="AJ33">
            <v>4049.3621429798991</v>
          </cell>
          <cell r="AK33">
            <v>4413.6289653321219</v>
          </cell>
        </row>
        <row r="34">
          <cell r="D34">
            <v>2026</v>
          </cell>
          <cell r="E34" t="str">
            <v>Concord Junior School</v>
          </cell>
          <cell r="F34">
            <v>209</v>
          </cell>
          <cell r="G34">
            <v>713289.53307114867</v>
          </cell>
          <cell r="H34">
            <v>31516.320025192581</v>
          </cell>
          <cell r="I34">
            <v>32150.422913288912</v>
          </cell>
          <cell r="J34">
            <v>50354.322021270207</v>
          </cell>
          <cell r="K34">
            <v>98265.423728813563</v>
          </cell>
          <cell r="L34">
            <v>17600.000000000004</v>
          </cell>
          <cell r="M34">
            <v>943176.02175971388</v>
          </cell>
          <cell r="N34">
            <v>120000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3568</v>
          </cell>
          <cell r="Y34">
            <v>1066744.021759714</v>
          </cell>
          <cell r="Z34">
            <v>0</v>
          </cell>
          <cell r="AC34">
            <v>0</v>
          </cell>
          <cell r="AE34">
            <v>-4</v>
          </cell>
          <cell r="AF34">
            <v>1058820.4248128026</v>
          </cell>
          <cell r="AG34">
            <v>7923.5969469114207</v>
          </cell>
          <cell r="AH34">
            <v>7.4834190588194379E-3</v>
          </cell>
          <cell r="AJ34">
            <v>4791.1079099192611</v>
          </cell>
          <cell r="AK34">
            <v>5104.0383816254262</v>
          </cell>
        </row>
        <row r="35">
          <cell r="D35">
            <v>3422</v>
          </cell>
          <cell r="E35" t="str">
            <v>Deepcar St John's Church of England Junior School</v>
          </cell>
          <cell r="F35">
            <v>157</v>
          </cell>
          <cell r="G35">
            <v>535820.36694818351</v>
          </cell>
          <cell r="H35">
            <v>10833.735008659958</v>
          </cell>
          <cell r="I35">
            <v>15266.957445382448</v>
          </cell>
          <cell r="J35">
            <v>12603.082364435877</v>
          </cell>
          <cell r="K35">
            <v>43536.915584415576</v>
          </cell>
          <cell r="L35">
            <v>550.00000000000023</v>
          </cell>
          <cell r="M35">
            <v>618611.05735107744</v>
          </cell>
          <cell r="N35">
            <v>120000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3194</v>
          </cell>
          <cell r="Y35">
            <v>741805.05735107744</v>
          </cell>
          <cell r="Z35">
            <v>0</v>
          </cell>
          <cell r="AC35">
            <v>0</v>
          </cell>
          <cell r="AE35">
            <v>10</v>
          </cell>
          <cell r="AF35">
            <v>684855.25341082457</v>
          </cell>
          <cell r="AG35">
            <v>56949.803940252867</v>
          </cell>
          <cell r="AH35">
            <v>8.3155971508756685E-2</v>
          </cell>
          <cell r="AJ35">
            <v>4442.3818987130926</v>
          </cell>
          <cell r="AK35">
            <v>4724.8729767584555</v>
          </cell>
        </row>
        <row r="36">
          <cell r="D36">
            <v>2283</v>
          </cell>
          <cell r="E36" t="str">
            <v>Dobcroft Infant School</v>
          </cell>
          <cell r="F36">
            <v>270</v>
          </cell>
          <cell r="G36">
            <v>921474.51640770398</v>
          </cell>
          <cell r="H36">
            <v>1969.7700015745336</v>
          </cell>
          <cell r="I36">
            <v>1824.6437934562932</v>
          </cell>
          <cell r="J36">
            <v>699.9564001113514</v>
          </cell>
          <cell r="K36">
            <v>42704.999999999993</v>
          </cell>
          <cell r="L36">
            <v>34649.999999999949</v>
          </cell>
          <cell r="M36">
            <v>1003323.8866028461</v>
          </cell>
          <cell r="N36">
            <v>120000</v>
          </cell>
          <cell r="O36">
            <v>0</v>
          </cell>
          <cell r="P36">
            <v>5276.1133971538402</v>
          </cell>
          <cell r="Q36">
            <v>5276.1133971538402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15413</v>
          </cell>
          <cell r="Y36">
            <v>1144013.0000000002</v>
          </cell>
          <cell r="Z36">
            <v>0</v>
          </cell>
          <cell r="AC36">
            <v>0</v>
          </cell>
          <cell r="AE36">
            <v>1</v>
          </cell>
          <cell r="AF36">
            <v>1088633.4806601533</v>
          </cell>
          <cell r="AG36">
            <v>55379.519339846913</v>
          </cell>
          <cell r="AH36">
            <v>5.0870674403899897E-2</v>
          </cell>
          <cell r="AJ36">
            <v>3867.0846121195286</v>
          </cell>
          <cell r="AK36">
            <v>4237.0851851851858</v>
          </cell>
        </row>
        <row r="37">
          <cell r="D37">
            <v>2239</v>
          </cell>
          <cell r="E37" t="str">
            <v>Dobcroft Junior School</v>
          </cell>
          <cell r="F37">
            <v>416</v>
          </cell>
          <cell r="G37">
            <v>1419753.3289837218</v>
          </cell>
          <cell r="H37">
            <v>4924.4250039363378</v>
          </cell>
          <cell r="I37">
            <v>5512.896673302309</v>
          </cell>
          <cell r="J37">
            <v>2645.1391031832295</v>
          </cell>
          <cell r="K37">
            <v>51866.138613861389</v>
          </cell>
          <cell r="L37">
            <v>9349.9999999999964</v>
          </cell>
          <cell r="M37">
            <v>1494051.928378005</v>
          </cell>
          <cell r="N37">
            <v>120000</v>
          </cell>
          <cell r="O37">
            <v>0</v>
          </cell>
          <cell r="P37">
            <v>124828.07162199526</v>
          </cell>
          <cell r="Q37">
            <v>124828.07162199526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21285</v>
          </cell>
          <cell r="Y37">
            <v>1760165.0000000007</v>
          </cell>
          <cell r="Z37">
            <v>0</v>
          </cell>
          <cell r="AC37">
            <v>0</v>
          </cell>
          <cell r="AE37">
            <v>9</v>
          </cell>
          <cell r="AF37">
            <v>1623210.1600000004</v>
          </cell>
          <cell r="AG37">
            <v>136954.84000000032</v>
          </cell>
          <cell r="AH37">
            <v>8.4372833151808435E-2</v>
          </cell>
          <cell r="AJ37">
            <v>3808.3513513513526</v>
          </cell>
          <cell r="AK37">
            <v>4231.1658653846171</v>
          </cell>
        </row>
        <row r="38">
          <cell r="D38">
            <v>2364</v>
          </cell>
          <cell r="E38" t="str">
            <v>Dore Primary School</v>
          </cell>
          <cell r="F38">
            <v>425</v>
          </cell>
          <cell r="G38">
            <v>1450469.1461973118</v>
          </cell>
          <cell r="H38">
            <v>7222.4900057732912</v>
          </cell>
          <cell r="I38">
            <v>7731.656550397016</v>
          </cell>
          <cell r="J38">
            <v>0</v>
          </cell>
          <cell r="K38">
            <v>94106.301939058176</v>
          </cell>
          <cell r="L38">
            <v>7063.8736263736209</v>
          </cell>
          <cell r="M38">
            <v>1566593.4683189138</v>
          </cell>
          <cell r="N38">
            <v>120000</v>
          </cell>
          <cell r="O38">
            <v>0</v>
          </cell>
          <cell r="P38">
            <v>89906.531681086228</v>
          </cell>
          <cell r="Q38">
            <v>89906.531681086228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30798</v>
          </cell>
          <cell r="Y38">
            <v>1807298.0000000005</v>
          </cell>
          <cell r="Z38">
            <v>0</v>
          </cell>
          <cell r="AC38">
            <v>0</v>
          </cell>
          <cell r="AE38">
            <v>-22</v>
          </cell>
          <cell r="AF38">
            <v>1787454.3599999996</v>
          </cell>
          <cell r="AG38">
            <v>19843.640000000829</v>
          </cell>
          <cell r="AH38">
            <v>1.1101620519139203E-2</v>
          </cell>
          <cell r="AJ38">
            <v>3818.8993288590596</v>
          </cell>
          <cell r="AK38">
            <v>4252.4658823529426</v>
          </cell>
        </row>
        <row r="39">
          <cell r="D39">
            <v>2016</v>
          </cell>
          <cell r="E39" t="str">
            <v>E-Act Pathways Academy</v>
          </cell>
          <cell r="F39">
            <v>353</v>
          </cell>
          <cell r="G39">
            <v>1204742.6084885909</v>
          </cell>
          <cell r="H39">
            <v>62047.755049597843</v>
          </cell>
          <cell r="I39">
            <v>61924.454655198257</v>
          </cell>
          <cell r="J39">
            <v>130373.64705499435</v>
          </cell>
          <cell r="K39">
            <v>137950.65371024734</v>
          </cell>
          <cell r="L39">
            <v>21849.678456591639</v>
          </cell>
          <cell r="M39">
            <v>1618888.7974152202</v>
          </cell>
          <cell r="N39">
            <v>120000</v>
          </cell>
          <cell r="O39">
            <v>3438.0000000000009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10105.499541694149</v>
          </cell>
          <cell r="U39">
            <v>10105.499541694149</v>
          </cell>
          <cell r="V39">
            <v>0</v>
          </cell>
          <cell r="W39">
            <v>0</v>
          </cell>
          <cell r="X39">
            <v>6287</v>
          </cell>
          <cell r="Y39">
            <v>1758719.2969569147</v>
          </cell>
          <cell r="Z39">
            <v>0</v>
          </cell>
          <cell r="AC39">
            <v>1.386227086186409E-5</v>
          </cell>
          <cell r="AE39">
            <v>-33</v>
          </cell>
          <cell r="AF39">
            <v>1876325.5119851856</v>
          </cell>
          <cell r="AG39">
            <v>-117606.21502827085</v>
          </cell>
          <cell r="AH39">
            <v>-6.2679004403581012E-2</v>
          </cell>
          <cell r="AJ39">
            <v>4654.3861968528126</v>
          </cell>
          <cell r="AK39">
            <v>4982.2076401045742</v>
          </cell>
        </row>
        <row r="40">
          <cell r="D40">
            <v>2206</v>
          </cell>
          <cell r="E40" t="str">
            <v>Ecclesall Primary School</v>
          </cell>
          <cell r="F40">
            <v>597</v>
          </cell>
          <cell r="G40">
            <v>2037482.5418348121</v>
          </cell>
          <cell r="H40">
            <v>8207.37500656056</v>
          </cell>
          <cell r="I40">
            <v>7848.2209585206483</v>
          </cell>
          <cell r="J40">
            <v>4010.2474415219394</v>
          </cell>
          <cell r="K40">
            <v>84566.827515400422</v>
          </cell>
          <cell r="L40">
            <v>10444.532803180899</v>
          </cell>
          <cell r="M40">
            <v>2152559.7455599965</v>
          </cell>
          <cell r="N40">
            <v>120000</v>
          </cell>
          <cell r="O40">
            <v>0</v>
          </cell>
          <cell r="P40">
            <v>222900.25444000316</v>
          </cell>
          <cell r="Q40">
            <v>222900.25444000316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62118</v>
          </cell>
          <cell r="Y40">
            <v>2557577.9999999995</v>
          </cell>
          <cell r="Z40">
            <v>0</v>
          </cell>
          <cell r="AC40">
            <v>0</v>
          </cell>
          <cell r="AE40">
            <v>6</v>
          </cell>
          <cell r="AF40">
            <v>2440843.08</v>
          </cell>
          <cell r="AG40">
            <v>116734.91999999946</v>
          </cell>
          <cell r="AH40">
            <v>4.7825655387891408E-2</v>
          </cell>
          <cell r="AJ40">
            <v>3950.1421319796955</v>
          </cell>
          <cell r="AK40">
            <v>4284.0502512562807</v>
          </cell>
        </row>
        <row r="41">
          <cell r="D41">
            <v>2080</v>
          </cell>
          <cell r="E41" t="str">
            <v>Ecclesfield Primary School</v>
          </cell>
          <cell r="F41">
            <v>403</v>
          </cell>
          <cell r="G41">
            <v>1375386.0374529804</v>
          </cell>
          <cell r="H41">
            <v>30859.730024667784</v>
          </cell>
          <cell r="I41">
            <v>29893.892726433274</v>
          </cell>
          <cell r="J41">
            <v>73073.468415335577</v>
          </cell>
          <cell r="K41">
            <v>110958.94508670521</v>
          </cell>
          <cell r="L41">
            <v>5651.1331444759217</v>
          </cell>
          <cell r="M41">
            <v>1625823.2068505981</v>
          </cell>
          <cell r="N41">
            <v>120000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22330</v>
          </cell>
          <cell r="Y41">
            <v>1768153.2068505981</v>
          </cell>
          <cell r="Z41">
            <v>0</v>
          </cell>
          <cell r="AC41">
            <v>0</v>
          </cell>
          <cell r="AE41">
            <v>-9</v>
          </cell>
          <cell r="AF41">
            <v>1734363.7867750379</v>
          </cell>
          <cell r="AG41">
            <v>33789.420075560221</v>
          </cell>
          <cell r="AH41">
            <v>1.9482314110345872E-2</v>
          </cell>
          <cell r="AJ41">
            <v>4029.7408416869848</v>
          </cell>
          <cell r="AK41">
            <v>4387.476940075926</v>
          </cell>
        </row>
        <row r="42">
          <cell r="D42">
            <v>2024</v>
          </cell>
          <cell r="E42" t="str">
            <v>Emmanuel Anglican/Methodist Junior School</v>
          </cell>
          <cell r="F42">
            <v>209</v>
          </cell>
          <cell r="G42">
            <v>713289.53307114867</v>
          </cell>
          <cell r="H42">
            <v>17399.635013908362</v>
          </cell>
          <cell r="I42">
            <v>19276.773486793772</v>
          </cell>
          <cell r="J42">
            <v>27870.639644212773</v>
          </cell>
          <cell r="K42">
            <v>76660.788177339899</v>
          </cell>
          <cell r="L42">
            <v>549.99999999999989</v>
          </cell>
          <cell r="M42">
            <v>855047.36939340353</v>
          </cell>
          <cell r="N42">
            <v>120000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5838</v>
          </cell>
          <cell r="Y42">
            <v>980885.36939340353</v>
          </cell>
          <cell r="Z42">
            <v>0</v>
          </cell>
          <cell r="AC42">
            <v>0</v>
          </cell>
          <cell r="AE42">
            <v>-8</v>
          </cell>
          <cell r="AF42">
            <v>966767.03810251621</v>
          </cell>
          <cell r="AG42">
            <v>14118.331290887319</v>
          </cell>
          <cell r="AH42">
            <v>1.4603653966727616E-2</v>
          </cell>
          <cell r="AJ42">
            <v>4275.2676410254207</v>
          </cell>
          <cell r="AK42">
            <v>4693.2314325043235</v>
          </cell>
        </row>
        <row r="43">
          <cell r="D43">
            <v>2028</v>
          </cell>
          <cell r="E43" t="str">
            <v>Emmaus Catholic and CofE Primary School</v>
          </cell>
          <cell r="F43">
            <v>295</v>
          </cell>
          <cell r="G43">
            <v>1006796.2308898988</v>
          </cell>
          <cell r="H43">
            <v>37097.335029653746</v>
          </cell>
          <cell r="I43">
            <v>36130.941043373816</v>
          </cell>
          <cell r="J43">
            <v>100673.83958065636</v>
          </cell>
          <cell r="K43">
            <v>105972.62845849803</v>
          </cell>
          <cell r="L43">
            <v>26833.653846153782</v>
          </cell>
          <cell r="M43">
            <v>1313504.6288482344</v>
          </cell>
          <cell r="N43">
            <v>120000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8134</v>
          </cell>
          <cell r="Y43">
            <v>1441638.6288482344</v>
          </cell>
          <cell r="Z43">
            <v>0</v>
          </cell>
          <cell r="AC43">
            <v>0</v>
          </cell>
          <cell r="AE43">
            <v>-18</v>
          </cell>
          <cell r="AF43">
            <v>1465140.4839987145</v>
          </cell>
          <cell r="AG43">
            <v>-23501.855150480056</v>
          </cell>
          <cell r="AH43">
            <v>-1.6040683748180885E-2</v>
          </cell>
          <cell r="AJ43">
            <v>4501.0800127754455</v>
          </cell>
          <cell r="AK43">
            <v>4886.9106062652017</v>
          </cell>
        </row>
        <row r="44">
          <cell r="D44">
            <v>2010</v>
          </cell>
          <cell r="E44" t="str">
            <v>Fox Hill Primary</v>
          </cell>
          <cell r="F44">
            <v>300</v>
          </cell>
          <cell r="G44">
            <v>1023860.5737863379</v>
          </cell>
          <cell r="H44">
            <v>45633.005036476701</v>
          </cell>
          <cell r="I44">
            <v>44662.167935066485</v>
          </cell>
          <cell r="J44">
            <v>99312.598404749209</v>
          </cell>
          <cell r="K44">
            <v>149318.18181818179</v>
          </cell>
          <cell r="L44">
            <v>9023.4375</v>
          </cell>
          <cell r="M44">
            <v>1371809.9644808122</v>
          </cell>
          <cell r="N44">
            <v>120000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108674.96982978885</v>
          </cell>
          <cell r="U44">
            <v>108674.96982978885</v>
          </cell>
          <cell r="V44">
            <v>0</v>
          </cell>
          <cell r="W44">
            <v>0</v>
          </cell>
          <cell r="X44">
            <v>7784</v>
          </cell>
          <cell r="Y44">
            <v>1608268.9343106011</v>
          </cell>
          <cell r="Z44">
            <v>0</v>
          </cell>
          <cell r="AC44">
            <v>2.975070383399725E-4</v>
          </cell>
          <cell r="AE44">
            <v>4</v>
          </cell>
          <cell r="AF44">
            <v>1559887.0737122516</v>
          </cell>
          <cell r="AG44">
            <v>48381.860598349478</v>
          </cell>
          <cell r="AH44">
            <v>3.1016258429021611E-2</v>
          </cell>
          <cell r="AJ44">
            <v>5090.0087625413908</v>
          </cell>
          <cell r="AK44">
            <v>5360.8964477020036</v>
          </cell>
        </row>
        <row r="45">
          <cell r="D45">
            <v>2036</v>
          </cell>
          <cell r="E45" t="str">
            <v>Gleadless Primary School</v>
          </cell>
          <cell r="F45">
            <v>398</v>
          </cell>
          <cell r="G45">
            <v>1358321.6945565415</v>
          </cell>
          <cell r="H45">
            <v>37425.630029916159</v>
          </cell>
          <cell r="I45">
            <v>34411.430356590521</v>
          </cell>
          <cell r="J45">
            <v>60018.360937724647</v>
          </cell>
          <cell r="K45">
            <v>130348.00604229607</v>
          </cell>
          <cell r="L45">
            <v>4629.3051359516548</v>
          </cell>
          <cell r="M45">
            <v>1625154.4270590204</v>
          </cell>
          <cell r="N45">
            <v>120000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34994.732499999998</v>
          </cell>
          <cell r="X45">
            <v>32886</v>
          </cell>
          <cell r="Y45">
            <v>1813035.1595590203</v>
          </cell>
          <cell r="Z45">
            <v>0</v>
          </cell>
          <cell r="AC45">
            <v>0</v>
          </cell>
          <cell r="AE45">
            <v>6</v>
          </cell>
          <cell r="AF45">
            <v>1712560.6181287598</v>
          </cell>
          <cell r="AG45">
            <v>100474.54143026052</v>
          </cell>
          <cell r="AH45">
            <v>5.8669188329254392E-2</v>
          </cell>
          <cell r="AJ45">
            <v>4188.8970870631629</v>
          </cell>
          <cell r="AK45">
            <v>4555.3647225101013</v>
          </cell>
        </row>
        <row r="46">
          <cell r="D46">
            <v>2305</v>
          </cell>
          <cell r="E46" t="str">
            <v>Greengate Lane Academy</v>
          </cell>
          <cell r="F46">
            <v>187</v>
          </cell>
          <cell r="G46">
            <v>638206.42432681727</v>
          </cell>
          <cell r="H46">
            <v>18384.520014695652</v>
          </cell>
          <cell r="I46">
            <v>25657.645441317505</v>
          </cell>
          <cell r="J46">
            <v>41633.870738114972</v>
          </cell>
          <cell r="K46">
            <v>49640</v>
          </cell>
          <cell r="L46">
            <v>2571.25</v>
          </cell>
          <cell r="M46">
            <v>776093.71052094537</v>
          </cell>
          <cell r="N46">
            <v>120000</v>
          </cell>
          <cell r="O46">
            <v>7001.9999999999472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64716.959372061297</v>
          </cell>
          <cell r="U46">
            <v>64716.959372061297</v>
          </cell>
          <cell r="V46">
            <v>0</v>
          </cell>
          <cell r="W46">
            <v>0</v>
          </cell>
          <cell r="X46">
            <v>4046</v>
          </cell>
          <cell r="Y46">
            <v>971858.66989300668</v>
          </cell>
          <cell r="Z46">
            <v>0</v>
          </cell>
          <cell r="AC46">
            <v>1.8293852917850018E-4</v>
          </cell>
          <cell r="AE46">
            <v>5</v>
          </cell>
          <cell r="AF46">
            <v>933010.59012546646</v>
          </cell>
          <cell r="AG46">
            <v>38848.079767540214</v>
          </cell>
          <cell r="AH46">
            <v>4.1637340646172222E-2</v>
          </cell>
          <cell r="AJ46">
            <v>4946.551813876189</v>
          </cell>
          <cell r="AK46">
            <v>5197.1051865936188</v>
          </cell>
        </row>
        <row r="47">
          <cell r="D47">
            <v>2341</v>
          </cell>
          <cell r="E47" t="str">
            <v>Greenhill Primary School</v>
          </cell>
          <cell r="F47">
            <v>494</v>
          </cell>
          <cell r="G47">
            <v>1685957.0781681696</v>
          </cell>
          <cell r="H47">
            <v>43663.235034902173</v>
          </cell>
          <cell r="I47">
            <v>40146.668749355587</v>
          </cell>
          <cell r="J47">
            <v>78921.050903162788</v>
          </cell>
          <cell r="K47">
            <v>149590.51851851848</v>
          </cell>
          <cell r="L47">
            <v>16288.968824940059</v>
          </cell>
          <cell r="M47">
            <v>2014567.5201990483</v>
          </cell>
          <cell r="N47">
            <v>120000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6525</v>
          </cell>
          <cell r="Y47">
            <v>2141092.5201990483</v>
          </cell>
          <cell r="Z47">
            <v>0</v>
          </cell>
          <cell r="AC47">
            <v>0</v>
          </cell>
          <cell r="AE47">
            <v>3</v>
          </cell>
          <cell r="AF47">
            <v>2029451.3196960334</v>
          </cell>
          <cell r="AG47">
            <v>111641.20050301496</v>
          </cell>
          <cell r="AH47">
            <v>5.5010533842091036E-2</v>
          </cell>
          <cell r="AJ47">
            <v>3953.4220767739985</v>
          </cell>
          <cell r="AK47">
            <v>4334.1953850183163</v>
          </cell>
        </row>
        <row r="48">
          <cell r="D48">
            <v>2296</v>
          </cell>
          <cell r="E48" t="str">
            <v>Grenoside Community Primary School</v>
          </cell>
          <cell r="F48">
            <v>327</v>
          </cell>
          <cell r="G48">
            <v>1116008.0254271082</v>
          </cell>
          <cell r="H48">
            <v>17071.340013646</v>
          </cell>
          <cell r="I48">
            <v>16744.847807448074</v>
          </cell>
          <cell r="J48">
            <v>41158.209759033736</v>
          </cell>
          <cell r="K48">
            <v>60319.193548387098</v>
          </cell>
          <cell r="L48">
            <v>4528.5971223021561</v>
          </cell>
          <cell r="M48">
            <v>1255830.2136779253</v>
          </cell>
          <cell r="N48">
            <v>120000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127055.61160929933</v>
          </cell>
          <cell r="W48">
            <v>0</v>
          </cell>
          <cell r="X48">
            <v>43065</v>
          </cell>
          <cell r="Y48">
            <v>1545950.8252872245</v>
          </cell>
          <cell r="Z48">
            <v>0</v>
          </cell>
          <cell r="AC48">
            <v>0</v>
          </cell>
          <cell r="AE48">
            <v>-9</v>
          </cell>
          <cell r="AF48">
            <v>1535596.7678151701</v>
          </cell>
          <cell r="AG48">
            <v>10354.057472054381</v>
          </cell>
          <cell r="AH48">
            <v>6.7426929315473998E-3</v>
          </cell>
          <cell r="AJ48">
            <v>4390.3484756403877</v>
          </cell>
          <cell r="AK48">
            <v>4727.678364792735</v>
          </cell>
        </row>
        <row r="49">
          <cell r="D49">
            <v>2356</v>
          </cell>
          <cell r="E49" t="str">
            <v>Greystones Primary School</v>
          </cell>
          <cell r="F49">
            <v>590</v>
          </cell>
          <cell r="G49">
            <v>2013592.4617797977</v>
          </cell>
          <cell r="H49">
            <v>10177.145008135094</v>
          </cell>
          <cell r="I49">
            <v>11509.492012691846</v>
          </cell>
          <cell r="J49">
            <v>10642.431011637782</v>
          </cell>
          <cell r="K49">
            <v>118066.63244353182</v>
          </cell>
          <cell r="L49">
            <v>16874</v>
          </cell>
          <cell r="M49">
            <v>2180862.1622557943</v>
          </cell>
          <cell r="N49">
            <v>120000</v>
          </cell>
          <cell r="O49">
            <v>0</v>
          </cell>
          <cell r="P49">
            <v>165337.8377442057</v>
          </cell>
          <cell r="Q49">
            <v>165337.8377442057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50112</v>
          </cell>
          <cell r="Y49">
            <v>2516311.9999999991</v>
          </cell>
          <cell r="Z49">
            <v>0</v>
          </cell>
          <cell r="AC49">
            <v>0</v>
          </cell>
          <cell r="AE49">
            <v>2</v>
          </cell>
          <cell r="AF49">
            <v>2360881.4400000009</v>
          </cell>
          <cell r="AG49">
            <v>155430.55999999819</v>
          </cell>
          <cell r="AH49">
            <v>6.5835817659694984E-2</v>
          </cell>
          <cell r="AJ49">
            <v>3835.2244897959199</v>
          </cell>
          <cell r="AK49">
            <v>4264.9355932203371</v>
          </cell>
        </row>
        <row r="50">
          <cell r="D50">
            <v>2279</v>
          </cell>
          <cell r="E50" t="str">
            <v>Halfway Junior School</v>
          </cell>
          <cell r="F50">
            <v>211</v>
          </cell>
          <cell r="G50">
            <v>720115.27022972424</v>
          </cell>
          <cell r="H50">
            <v>12803.505010234496</v>
          </cell>
          <cell r="I50">
            <v>12673.275170264209</v>
          </cell>
          <cell r="J50">
            <v>20716.389145837093</v>
          </cell>
          <cell r="K50">
            <v>55010.714285714283</v>
          </cell>
          <cell r="L50">
            <v>1650.0000000000018</v>
          </cell>
          <cell r="M50">
            <v>822969.15384177433</v>
          </cell>
          <cell r="N50">
            <v>120000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14970</v>
          </cell>
          <cell r="Y50">
            <v>957939.15384177433</v>
          </cell>
          <cell r="Z50">
            <v>0</v>
          </cell>
          <cell r="AC50">
            <v>0</v>
          </cell>
          <cell r="AE50">
            <v>15</v>
          </cell>
          <cell r="AF50">
            <v>862229.13131809409</v>
          </cell>
          <cell r="AG50">
            <v>95710.022523680236</v>
          </cell>
          <cell r="AH50">
            <v>0.11100300262108731</v>
          </cell>
          <cell r="AJ50">
            <v>4219.2482210106846</v>
          </cell>
          <cell r="AK50">
            <v>4539.9959897714425</v>
          </cell>
        </row>
        <row r="51">
          <cell r="D51">
            <v>2252</v>
          </cell>
          <cell r="E51" t="str">
            <v>Halfway Nursery Infant School</v>
          </cell>
          <cell r="F51">
            <v>147</v>
          </cell>
          <cell r="G51">
            <v>501691.68115530553</v>
          </cell>
          <cell r="H51">
            <v>12146.915009709643</v>
          </cell>
          <cell r="I51">
            <v>11168.62213327939</v>
          </cell>
          <cell r="J51">
            <v>12440.661542310583</v>
          </cell>
          <cell r="K51">
            <v>32850</v>
          </cell>
          <cell r="L51">
            <v>1617</v>
          </cell>
          <cell r="M51">
            <v>571914.87984060519</v>
          </cell>
          <cell r="N51">
            <v>120000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12475</v>
          </cell>
          <cell r="Y51">
            <v>704389.87984060519</v>
          </cell>
          <cell r="Z51">
            <v>0</v>
          </cell>
          <cell r="AC51">
            <v>0</v>
          </cell>
          <cell r="AE51">
            <v>-6</v>
          </cell>
          <cell r="AF51">
            <v>699079.689121117</v>
          </cell>
          <cell r="AG51">
            <v>5310.1907194881933</v>
          </cell>
          <cell r="AH51">
            <v>7.5959733949131965E-3</v>
          </cell>
          <cell r="AJ51">
            <v>4389.2682949092614</v>
          </cell>
          <cell r="AK51">
            <v>4791.7678900721439</v>
          </cell>
        </row>
        <row r="52">
          <cell r="D52">
            <v>2357</v>
          </cell>
          <cell r="E52" t="str">
            <v>Hallam Primary School</v>
          </cell>
          <cell r="F52">
            <v>637</v>
          </cell>
          <cell r="G52">
            <v>2173997.2850063238</v>
          </cell>
          <cell r="H52">
            <v>13460.095010759331</v>
          </cell>
          <cell r="I52">
            <v>12376.040742282565</v>
          </cell>
          <cell r="J52">
            <v>11311.450112296692</v>
          </cell>
          <cell r="K52">
            <v>124928.05970149253</v>
          </cell>
          <cell r="L52">
            <v>23227.624309392279</v>
          </cell>
          <cell r="M52">
            <v>2359300.5548825474</v>
          </cell>
          <cell r="N52">
            <v>120000</v>
          </cell>
          <cell r="O52">
            <v>0</v>
          </cell>
          <cell r="P52">
            <v>183359.445117453</v>
          </cell>
          <cell r="Q52">
            <v>183359.445117453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6184</v>
          </cell>
          <cell r="Y52">
            <v>2668844.0000000005</v>
          </cell>
          <cell r="Z52">
            <v>0</v>
          </cell>
          <cell r="AC52">
            <v>0</v>
          </cell>
          <cell r="AE52">
            <v>9</v>
          </cell>
          <cell r="AF52">
            <v>2474148.64</v>
          </cell>
          <cell r="AG52">
            <v>194695.36000000034</v>
          </cell>
          <cell r="AH52">
            <v>7.8691860647467138E-2</v>
          </cell>
          <cell r="AJ52">
            <v>3759.8471337579617</v>
          </cell>
          <cell r="AK52">
            <v>4189.7080062794357</v>
          </cell>
        </row>
        <row r="53">
          <cell r="D53">
            <v>2050</v>
          </cell>
          <cell r="E53" t="str">
            <v>Hartley Brook Primary School</v>
          </cell>
          <cell r="F53">
            <v>609</v>
          </cell>
          <cell r="G53">
            <v>2078436.9647862657</v>
          </cell>
          <cell r="H53">
            <v>98816.795078989133</v>
          </cell>
          <cell r="I53">
            <v>101196.03473714653</v>
          </cell>
          <cell r="J53">
            <v>233298.17517081561</v>
          </cell>
          <cell r="K53">
            <v>253894.33486238532</v>
          </cell>
          <cell r="L53">
            <v>23164.766355140186</v>
          </cell>
          <cell r="M53">
            <v>2788807.0709907426</v>
          </cell>
          <cell r="N53">
            <v>120000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7308</v>
          </cell>
          <cell r="Y53">
            <v>2916115.0709907426</v>
          </cell>
          <cell r="Z53">
            <v>0</v>
          </cell>
          <cell r="AC53">
            <v>0</v>
          </cell>
          <cell r="AE53">
            <v>-3</v>
          </cell>
          <cell r="AF53">
            <v>2833888.8794384622</v>
          </cell>
          <cell r="AG53">
            <v>82226.191552280448</v>
          </cell>
          <cell r="AH53">
            <v>2.9015319601583548E-2</v>
          </cell>
          <cell r="AJ53">
            <v>4450.6573847033696</v>
          </cell>
          <cell r="AK53">
            <v>4788.366290625193</v>
          </cell>
        </row>
        <row r="54">
          <cell r="D54">
            <v>2049</v>
          </cell>
          <cell r="E54" t="str">
            <v>Hatfield Academy</v>
          </cell>
          <cell r="F54">
            <v>380</v>
          </cell>
          <cell r="G54">
            <v>1296890.0601293612</v>
          </cell>
          <cell r="H54">
            <v>62047.75504959793</v>
          </cell>
          <cell r="I54">
            <v>60248.968974501957</v>
          </cell>
          <cell r="J54">
            <v>136267.20260068332</v>
          </cell>
          <cell r="K54">
            <v>143538.37209302327</v>
          </cell>
          <cell r="L54">
            <v>47556.886227544972</v>
          </cell>
          <cell r="M54">
            <v>1746549.2450747127</v>
          </cell>
          <cell r="N54">
            <v>120000</v>
          </cell>
          <cell r="O54">
            <v>16379.999999999909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5220</v>
          </cell>
          <cell r="Y54">
            <v>1888149.2450747127</v>
          </cell>
          <cell r="Z54">
            <v>0</v>
          </cell>
          <cell r="AC54">
            <v>0</v>
          </cell>
          <cell r="AE54">
            <v>-19</v>
          </cell>
          <cell r="AF54">
            <v>1915629.6857606797</v>
          </cell>
          <cell r="AG54">
            <v>-27480.440685966983</v>
          </cell>
          <cell r="AH54">
            <v>-1.4345382560228359E-2</v>
          </cell>
          <cell r="AJ54">
            <v>4621.1969066683705</v>
          </cell>
          <cell r="AK54">
            <v>4968.813802828191</v>
          </cell>
        </row>
        <row r="55">
          <cell r="D55">
            <v>2297</v>
          </cell>
          <cell r="E55" t="str">
            <v>High Green Primary School</v>
          </cell>
          <cell r="F55">
            <v>210</v>
          </cell>
          <cell r="G55">
            <v>716702.40165043646</v>
          </cell>
          <cell r="H55">
            <v>7879.0800062981225</v>
          </cell>
          <cell r="I55">
            <v>7885.7722549729006</v>
          </cell>
          <cell r="J55">
            <v>22185.910869827741</v>
          </cell>
          <cell r="K55">
            <v>75350.847457627111</v>
          </cell>
          <cell r="L55">
            <v>1283.3333333333319</v>
          </cell>
          <cell r="M55">
            <v>831287.34557249572</v>
          </cell>
          <cell r="N55">
            <v>120000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10853</v>
          </cell>
          <cell r="Y55">
            <v>962140.34557249572</v>
          </cell>
          <cell r="Z55">
            <v>0</v>
          </cell>
          <cell r="AC55">
            <v>0</v>
          </cell>
          <cell r="AE55">
            <v>3</v>
          </cell>
          <cell r="AF55">
            <v>900854.88392556633</v>
          </cell>
          <cell r="AG55">
            <v>61285.461646929383</v>
          </cell>
          <cell r="AH55">
            <v>6.803033733898603E-2</v>
          </cell>
          <cell r="AJ55">
            <v>4172.0759609930737</v>
          </cell>
          <cell r="AK55">
            <v>4581.6206932023606</v>
          </cell>
        </row>
        <row r="56">
          <cell r="D56">
            <v>2042</v>
          </cell>
          <cell r="E56" t="str">
            <v>High Hazels Junior School</v>
          </cell>
          <cell r="F56">
            <v>352</v>
          </cell>
          <cell r="G56">
            <v>1201329.7399093031</v>
          </cell>
          <cell r="H56">
            <v>37425.630029916138</v>
          </cell>
          <cell r="I56">
            <v>35908.161180770374</v>
          </cell>
          <cell r="J56">
            <v>110848.34393807614</v>
          </cell>
          <cell r="K56">
            <v>118041.00000000001</v>
          </cell>
          <cell r="L56">
            <v>42899.999999999985</v>
          </cell>
          <cell r="M56">
            <v>1546452.8750580659</v>
          </cell>
          <cell r="N56">
            <v>120000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5043</v>
          </cell>
          <cell r="Y56">
            <v>1671495.8750580659</v>
          </cell>
          <cell r="Z56">
            <v>0</v>
          </cell>
          <cell r="AC56">
            <v>0</v>
          </cell>
          <cell r="AE56">
            <v>-9</v>
          </cell>
          <cell r="AF56">
            <v>1677927.2330875676</v>
          </cell>
          <cell r="AG56">
            <v>-6431.3580295017455</v>
          </cell>
          <cell r="AH56">
            <v>-3.8329183189114531E-3</v>
          </cell>
          <cell r="AJ56">
            <v>4468.1178755888304</v>
          </cell>
          <cell r="AK56">
            <v>4748.5678268695056</v>
          </cell>
        </row>
        <row r="57">
          <cell r="D57">
            <v>2039</v>
          </cell>
          <cell r="E57" t="str">
            <v>High Hazels Nursery Infant Academy</v>
          </cell>
          <cell r="F57">
            <v>233</v>
          </cell>
          <cell r="G57">
            <v>795198.37897405575</v>
          </cell>
          <cell r="H57">
            <v>24293.830019419263</v>
          </cell>
          <cell r="I57">
            <v>22337.244266558759</v>
          </cell>
          <cell r="J57">
            <v>74736.781152220865</v>
          </cell>
          <cell r="K57">
            <v>75039.705882352937</v>
          </cell>
          <cell r="L57">
            <v>96649.441340782098</v>
          </cell>
          <cell r="M57">
            <v>1088255.3816353898</v>
          </cell>
          <cell r="N57">
            <v>120000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3390</v>
          </cell>
          <cell r="Y57">
            <v>1211645.3816353898</v>
          </cell>
          <cell r="Z57">
            <v>0</v>
          </cell>
          <cell r="AC57">
            <v>0</v>
          </cell>
          <cell r="AE57">
            <v>-30</v>
          </cell>
          <cell r="AF57">
            <v>1281505.5987170727</v>
          </cell>
          <cell r="AG57">
            <v>-69860.217081682989</v>
          </cell>
          <cell r="AH57">
            <v>-5.4514172354471729E-2</v>
          </cell>
          <cell r="AJ57">
            <v>4692.7648620421023</v>
          </cell>
          <cell r="AK57">
            <v>5200.1947709673377</v>
          </cell>
        </row>
        <row r="58">
          <cell r="D58">
            <v>2339</v>
          </cell>
          <cell r="E58" t="str">
            <v>Hillsborough Primary School</v>
          </cell>
          <cell r="F58">
            <v>340</v>
          </cell>
          <cell r="G58">
            <v>1160375.3169578495</v>
          </cell>
          <cell r="H58">
            <v>40380.285032277985</v>
          </cell>
          <cell r="I58">
            <v>41877.996007667651</v>
          </cell>
          <cell r="J58">
            <v>82179.140955526818</v>
          </cell>
          <cell r="K58">
            <v>139973.2558139535</v>
          </cell>
          <cell r="L58">
            <v>28143.81270903016</v>
          </cell>
          <cell r="M58">
            <v>1492929.8074763056</v>
          </cell>
          <cell r="N58">
            <v>120000</v>
          </cell>
          <cell r="O58">
            <v>3303.7168141592756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4716</v>
          </cell>
          <cell r="Y58">
            <v>1620949.5242904651</v>
          </cell>
          <cell r="Z58">
            <v>0</v>
          </cell>
          <cell r="AC58">
            <v>0</v>
          </cell>
          <cell r="AE58">
            <v>-13</v>
          </cell>
          <cell r="AF58">
            <v>1618458.8821296368</v>
          </cell>
          <cell r="AG58">
            <v>2490.6421608282253</v>
          </cell>
          <cell r="AH58">
            <v>1.5388973969798557E-3</v>
          </cell>
          <cell r="AJ58">
            <v>4404.989354474892</v>
          </cell>
          <cell r="AK58">
            <v>4767.4986008543092</v>
          </cell>
        </row>
        <row r="59">
          <cell r="D59">
            <v>2213</v>
          </cell>
          <cell r="E59" t="str">
            <v>Holt House Infant School</v>
          </cell>
          <cell r="F59">
            <v>166</v>
          </cell>
          <cell r="G59">
            <v>566536.18416177365</v>
          </cell>
          <cell r="H59">
            <v>4596.1300036739185</v>
          </cell>
          <cell r="I59">
            <v>4384.4388239427853</v>
          </cell>
          <cell r="J59">
            <v>1717.0201196101652</v>
          </cell>
          <cell r="K59">
            <v>35641.176470588231</v>
          </cell>
          <cell r="L59">
            <v>12564.220183486277</v>
          </cell>
          <cell r="M59">
            <v>625439.16976307495</v>
          </cell>
          <cell r="N59">
            <v>120000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13099</v>
          </cell>
          <cell r="Y59">
            <v>758538.16976307495</v>
          </cell>
          <cell r="Z59">
            <v>0</v>
          </cell>
          <cell r="AC59">
            <v>0</v>
          </cell>
          <cell r="AE59">
            <v>9</v>
          </cell>
          <cell r="AF59">
            <v>697660.55606141605</v>
          </cell>
          <cell r="AG59">
            <v>60877.613701658905</v>
          </cell>
          <cell r="AH59">
            <v>8.7259646790608811E-2</v>
          </cell>
          <cell r="AJ59">
            <v>4263.8178093083825</v>
          </cell>
          <cell r="AK59">
            <v>4569.5070467655114</v>
          </cell>
        </row>
        <row r="60">
          <cell r="D60">
            <v>2337</v>
          </cell>
          <cell r="E60" t="str">
            <v>Hucklow Primary School</v>
          </cell>
          <cell r="F60">
            <v>421</v>
          </cell>
          <cell r="G60">
            <v>1436817.6718801607</v>
          </cell>
          <cell r="H60">
            <v>51870.610041462736</v>
          </cell>
          <cell r="I60">
            <v>51750.979886727124</v>
          </cell>
          <cell r="J60">
            <v>139024.48941438171</v>
          </cell>
          <cell r="K60">
            <v>208191.29032258064</v>
          </cell>
          <cell r="L60">
            <v>97595.454545454515</v>
          </cell>
          <cell r="M60">
            <v>1985250.4960907677</v>
          </cell>
          <cell r="N60">
            <v>120000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4829</v>
          </cell>
          <cell r="Y60">
            <v>2110079.4960907679</v>
          </cell>
          <cell r="Z60">
            <v>0</v>
          </cell>
          <cell r="AC60">
            <v>0</v>
          </cell>
          <cell r="AE60">
            <v>14</v>
          </cell>
          <cell r="AF60">
            <v>1969660.3226646751</v>
          </cell>
          <cell r="AG60">
            <v>140419.17342609284</v>
          </cell>
          <cell r="AH60">
            <v>7.1291060600807213E-2</v>
          </cell>
          <cell r="AJ60">
            <v>4659.5802522473587</v>
          </cell>
          <cell r="AK60">
            <v>5012.0653113794961</v>
          </cell>
        </row>
        <row r="61">
          <cell r="D61">
            <v>2060</v>
          </cell>
          <cell r="E61" t="str">
            <v>Hunter's Bar Infant School</v>
          </cell>
          <cell r="F61">
            <v>264</v>
          </cell>
          <cell r="G61">
            <v>900997.3049319773</v>
          </cell>
          <cell r="H61">
            <v>6565.9000052484553</v>
          </cell>
          <cell r="I61">
            <v>7939.557052559634</v>
          </cell>
          <cell r="J61">
            <v>10363.995316565877</v>
          </cell>
          <cell r="K61">
            <v>77954.157303370797</v>
          </cell>
          <cell r="L61">
            <v>42657.627118644035</v>
          </cell>
          <cell r="M61">
            <v>1046478.5417283662</v>
          </cell>
          <cell r="N61">
            <v>120000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13608</v>
          </cell>
          <cell r="Y61">
            <v>1180086.5417283662</v>
          </cell>
          <cell r="Z61">
            <v>0</v>
          </cell>
          <cell r="AC61">
            <v>0</v>
          </cell>
          <cell r="AE61">
            <v>-5</v>
          </cell>
          <cell r="AF61">
            <v>1147763.1780246708</v>
          </cell>
          <cell r="AG61">
            <v>32323.363703695359</v>
          </cell>
          <cell r="AH61">
            <v>2.8162049735141945E-2</v>
          </cell>
          <cell r="AJ61">
            <v>4086.8976134746126</v>
          </cell>
          <cell r="AK61">
            <v>4470.0247792741138</v>
          </cell>
        </row>
        <row r="62">
          <cell r="D62">
            <v>2058</v>
          </cell>
          <cell r="E62" t="str">
            <v>Hunter's Bar Junior School</v>
          </cell>
          <cell r="F62">
            <v>360</v>
          </cell>
          <cell r="G62">
            <v>1228632.6885436054</v>
          </cell>
          <cell r="H62">
            <v>13788.390011021789</v>
          </cell>
          <cell r="I62">
            <v>14776.341050690437</v>
          </cell>
          <cell r="J62">
            <v>20147.916268398581</v>
          </cell>
          <cell r="K62">
            <v>102242.07492795389</v>
          </cell>
          <cell r="L62">
            <v>11000.000000000009</v>
          </cell>
          <cell r="M62">
            <v>1390587.41080167</v>
          </cell>
          <cell r="N62">
            <v>120000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20583</v>
          </cell>
          <cell r="Y62">
            <v>1531170.41080167</v>
          </cell>
          <cell r="Z62">
            <v>0</v>
          </cell>
          <cell r="AC62">
            <v>0</v>
          </cell>
          <cell r="AE62">
            <v>2</v>
          </cell>
          <cell r="AF62">
            <v>1478439.56064711</v>
          </cell>
          <cell r="AG62">
            <v>52730.850154560059</v>
          </cell>
          <cell r="AH62">
            <v>3.5666557875034047E-2</v>
          </cell>
          <cell r="AJ62">
            <v>3949.8394431483516</v>
          </cell>
          <cell r="AK62">
            <v>4253.2511411157502</v>
          </cell>
        </row>
        <row r="63">
          <cell r="D63">
            <v>2063</v>
          </cell>
          <cell r="E63" t="str">
            <v>Intake Primary School</v>
          </cell>
          <cell r="F63">
            <v>409</v>
          </cell>
          <cell r="G63">
            <v>1395863.2489287073</v>
          </cell>
          <cell r="H63">
            <v>33486.090026767146</v>
          </cell>
          <cell r="I63">
            <v>30789.17452958104</v>
          </cell>
          <cell r="J63">
            <v>59527.23130891734</v>
          </cell>
          <cell r="K63">
            <v>99094.35344827587</v>
          </cell>
          <cell r="L63">
            <v>3867.3352435530096</v>
          </cell>
          <cell r="M63">
            <v>1622627.4334858018</v>
          </cell>
          <cell r="N63">
            <v>120000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28188</v>
          </cell>
          <cell r="Y63">
            <v>1770815.4334858018</v>
          </cell>
          <cell r="Z63">
            <v>0</v>
          </cell>
          <cell r="AC63">
            <v>0</v>
          </cell>
          <cell r="AE63">
            <v>-4</v>
          </cell>
          <cell r="AF63">
            <v>1713616.7006593656</v>
          </cell>
          <cell r="AG63">
            <v>57198.732826436171</v>
          </cell>
          <cell r="AH63">
            <v>3.3378953884160463E-2</v>
          </cell>
          <cell r="AJ63">
            <v>3969.3129798047594</v>
          </cell>
          <cell r="AK63">
            <v>4329.6220867623515</v>
          </cell>
        </row>
        <row r="64">
          <cell r="D64">
            <v>2261</v>
          </cell>
          <cell r="E64" t="str">
            <v>Limpsfield Junior School</v>
          </cell>
          <cell r="F64">
            <v>226</v>
          </cell>
          <cell r="G64">
            <v>771308.29891904118</v>
          </cell>
          <cell r="H64">
            <v>20025.995016007797</v>
          </cell>
          <cell r="I64">
            <v>22933.246643768845</v>
          </cell>
          <cell r="J64">
            <v>52086.810790606629</v>
          </cell>
          <cell r="K64">
            <v>88715.660377358479</v>
          </cell>
          <cell r="L64">
            <v>13750.000000000042</v>
          </cell>
          <cell r="M64">
            <v>968820.01174678293</v>
          </cell>
          <cell r="N64">
            <v>120000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17590</v>
          </cell>
          <cell r="Y64">
            <v>1106410.0117467828</v>
          </cell>
          <cell r="Z64">
            <v>0</v>
          </cell>
          <cell r="AC64">
            <v>0</v>
          </cell>
          <cell r="AE64">
            <v>-2</v>
          </cell>
          <cell r="AF64">
            <v>1075756.1715985299</v>
          </cell>
          <cell r="AG64">
            <v>30653.840148252901</v>
          </cell>
          <cell r="AH64">
            <v>2.8495156205055782E-2</v>
          </cell>
          <cell r="AJ64">
            <v>4538.3488228005699</v>
          </cell>
          <cell r="AK64">
            <v>4895.6195210034639</v>
          </cell>
        </row>
        <row r="65">
          <cell r="D65">
            <v>2315</v>
          </cell>
          <cell r="E65" t="str">
            <v>Lound Infant School</v>
          </cell>
          <cell r="F65">
            <v>149</v>
          </cell>
          <cell r="G65">
            <v>508517.41831388109</v>
          </cell>
          <cell r="H65">
            <v>4596.1300036739185</v>
          </cell>
          <cell r="I65">
            <v>4225.9651315111205</v>
          </cell>
          <cell r="J65">
            <v>6775.2685800833569</v>
          </cell>
          <cell r="K65">
            <v>44787.647058823532</v>
          </cell>
          <cell r="L65">
            <v>0</v>
          </cell>
          <cell r="M65">
            <v>568902.42908797297</v>
          </cell>
          <cell r="N65">
            <v>120000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2944</v>
          </cell>
          <cell r="Y65">
            <v>691846.42908797297</v>
          </cell>
          <cell r="Z65">
            <v>0</v>
          </cell>
          <cell r="AC65">
            <v>0</v>
          </cell>
          <cell r="AE65">
            <v>6</v>
          </cell>
          <cell r="AF65">
            <v>647903.32132684905</v>
          </cell>
          <cell r="AG65">
            <v>43943.107761123916</v>
          </cell>
          <cell r="AH65">
            <v>6.7823556871312668E-2</v>
          </cell>
          <cell r="AJ65">
            <v>4350.9124568311126</v>
          </cell>
          <cell r="AK65">
            <v>4643.2646247514967</v>
          </cell>
        </row>
        <row r="66">
          <cell r="D66">
            <v>2298</v>
          </cell>
          <cell r="E66" t="str">
            <v>Lound Junior School</v>
          </cell>
          <cell r="F66">
            <v>211</v>
          </cell>
          <cell r="G66">
            <v>720115.27022972424</v>
          </cell>
          <cell r="H66">
            <v>5581.0150044611828</v>
          </cell>
          <cell r="I66">
            <v>7444.4413587565996</v>
          </cell>
          <cell r="J66">
            <v>8654.7095218188097</v>
          </cell>
          <cell r="K66">
            <v>54428.870192307688</v>
          </cell>
          <cell r="L66">
            <v>550.00000000000045</v>
          </cell>
          <cell r="M66">
            <v>796774.30630706856</v>
          </cell>
          <cell r="N66">
            <v>120000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3094</v>
          </cell>
          <cell r="Y66">
            <v>919868.30630706856</v>
          </cell>
          <cell r="Z66">
            <v>0</v>
          </cell>
          <cell r="AC66">
            <v>0</v>
          </cell>
          <cell r="AE66">
            <v>-17</v>
          </cell>
          <cell r="AF66">
            <v>944293.0732913122</v>
          </cell>
          <cell r="AG66">
            <v>-24424.766984243644</v>
          </cell>
          <cell r="AH66">
            <v>-2.5865663611310492E-2</v>
          </cell>
          <cell r="AJ66">
            <v>3961.7562863654043</v>
          </cell>
          <cell r="AK66">
            <v>4359.5654327349221</v>
          </cell>
        </row>
        <row r="67">
          <cell r="D67">
            <v>2029</v>
          </cell>
          <cell r="E67" t="str">
            <v>Lowedges Junior Academy</v>
          </cell>
          <cell r="F67">
            <v>314</v>
          </cell>
          <cell r="G67">
            <v>1071640.733896367</v>
          </cell>
          <cell r="H67">
            <v>59749.690047760865</v>
          </cell>
          <cell r="I67">
            <v>56689.449976188705</v>
          </cell>
          <cell r="J67">
            <v>100549.33671860278</v>
          </cell>
          <cell r="K67">
            <v>97230.614754098351</v>
          </cell>
          <cell r="L67">
            <v>17950.896057347654</v>
          </cell>
          <cell r="M67">
            <v>1403810.7214503656</v>
          </cell>
          <cell r="N67">
            <v>120000</v>
          </cell>
          <cell r="O67">
            <v>11844.000000000085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4366</v>
          </cell>
          <cell r="Y67">
            <v>1540020.7214503656</v>
          </cell>
          <cell r="Z67">
            <v>0</v>
          </cell>
          <cell r="AC67">
            <v>0</v>
          </cell>
          <cell r="AE67">
            <v>-1</v>
          </cell>
          <cell r="AF67">
            <v>1498050.2835000379</v>
          </cell>
          <cell r="AG67">
            <v>41970.43795032776</v>
          </cell>
          <cell r="AH67">
            <v>2.8016708392637008E-2</v>
          </cell>
          <cell r="AJ67">
            <v>4575.8351857144062</v>
          </cell>
          <cell r="AK67">
            <v>4904.5245906062601</v>
          </cell>
        </row>
        <row r="68">
          <cell r="D68">
            <v>2045</v>
          </cell>
          <cell r="E68" t="str">
            <v>Lower Meadow Primary School</v>
          </cell>
          <cell r="F68">
            <v>246</v>
          </cell>
          <cell r="G68">
            <v>839565.67050479702</v>
          </cell>
          <cell r="H68">
            <v>49572.545039625802</v>
          </cell>
          <cell r="I68">
            <v>49504.162969130244</v>
          </cell>
          <cell r="J68">
            <v>80116.004094513119</v>
          </cell>
          <cell r="K68">
            <v>95150.59701492537</v>
          </cell>
          <cell r="L68">
            <v>13009.61538461539</v>
          </cell>
          <cell r="M68">
            <v>1126918.595007607</v>
          </cell>
          <cell r="N68">
            <v>120000</v>
          </cell>
          <cell r="O68">
            <v>4863.5409836065601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1195.9406689513933</v>
          </cell>
          <cell r="U68">
            <v>1195.9406689513933</v>
          </cell>
          <cell r="V68">
            <v>0</v>
          </cell>
          <cell r="W68">
            <v>0</v>
          </cell>
          <cell r="X68">
            <v>5429</v>
          </cell>
          <cell r="Y68">
            <v>1258407.0766601646</v>
          </cell>
          <cell r="Z68">
            <v>0</v>
          </cell>
          <cell r="AC68">
            <v>3.1926436349749565E-5</v>
          </cell>
          <cell r="AE68">
            <v>-18</v>
          </cell>
          <cell r="AF68">
            <v>1317467.1485664423</v>
          </cell>
          <cell r="AG68">
            <v>-59060.071906277677</v>
          </cell>
          <cell r="AH68">
            <v>-4.4828496839971997E-2</v>
          </cell>
          <cell r="AJ68">
            <v>4810.5258657819786</v>
          </cell>
          <cell r="AK68">
            <v>5115.4759213827829</v>
          </cell>
        </row>
        <row r="69">
          <cell r="D69">
            <v>2070</v>
          </cell>
          <cell r="E69" t="str">
            <v>Lowfield Community Primary School</v>
          </cell>
          <cell r="F69">
            <v>374</v>
          </cell>
          <cell r="G69">
            <v>1276412.8486536345</v>
          </cell>
          <cell r="H69">
            <v>52527.200041987606</v>
          </cell>
          <cell r="I69">
            <v>49876.290662116669</v>
          </cell>
          <cell r="J69">
            <v>87533.221638234507</v>
          </cell>
          <cell r="K69">
            <v>132581.65467625897</v>
          </cell>
          <cell r="L69">
            <v>92565</v>
          </cell>
          <cell r="M69">
            <v>1691496.2156722324</v>
          </cell>
          <cell r="N69">
            <v>120000</v>
          </cell>
          <cell r="O69">
            <v>3203.9999999999959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24202</v>
          </cell>
          <cell r="Y69">
            <v>1838902.2156722324</v>
          </cell>
          <cell r="Z69">
            <v>0</v>
          </cell>
          <cell r="AC69">
            <v>0</v>
          </cell>
          <cell r="AE69">
            <v>4</v>
          </cell>
          <cell r="AF69">
            <v>1774108.7933506465</v>
          </cell>
          <cell r="AG69">
            <v>64793.422321585938</v>
          </cell>
          <cell r="AH69">
            <v>3.6521673622514843E-2</v>
          </cell>
          <cell r="AJ69">
            <v>4615.0086306774228</v>
          </cell>
          <cell r="AK69">
            <v>4916.8508440434025</v>
          </cell>
        </row>
        <row r="70">
          <cell r="D70">
            <v>2292</v>
          </cell>
          <cell r="E70" t="str">
            <v>Loxley Primary School</v>
          </cell>
          <cell r="F70">
            <v>205</v>
          </cell>
          <cell r="G70">
            <v>699638.05875399755</v>
          </cell>
          <cell r="H70">
            <v>2954.6550023618006</v>
          </cell>
          <cell r="I70">
            <v>3570.0117525815085</v>
          </cell>
          <cell r="J70">
            <v>5916.7585202782693</v>
          </cell>
          <cell r="K70">
            <v>32252.15517241379</v>
          </cell>
          <cell r="L70">
            <v>644.28571428571388</v>
          </cell>
          <cell r="M70">
            <v>744975.9249159185</v>
          </cell>
          <cell r="N70">
            <v>120000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3076</v>
          </cell>
          <cell r="Y70">
            <v>868051.9249159185</v>
          </cell>
          <cell r="Z70">
            <v>0</v>
          </cell>
          <cell r="AC70">
            <v>0</v>
          </cell>
          <cell r="AE70">
            <v>-5</v>
          </cell>
          <cell r="AF70">
            <v>855151.46017908852</v>
          </cell>
          <cell r="AG70">
            <v>12900.464736829977</v>
          </cell>
          <cell r="AH70">
            <v>1.5085590491920953E-2</v>
          </cell>
          <cell r="AJ70">
            <v>3892.269810376612</v>
          </cell>
          <cell r="AK70">
            <v>4234.3996337361878</v>
          </cell>
        </row>
        <row r="71">
          <cell r="D71">
            <v>2072</v>
          </cell>
          <cell r="E71" t="str">
            <v>Lydgate Infant School</v>
          </cell>
          <cell r="F71">
            <v>355</v>
          </cell>
          <cell r="G71">
            <v>1211568.3456471665</v>
          </cell>
          <cell r="H71">
            <v>12146.91500970963</v>
          </cell>
          <cell r="I71">
            <v>11839.030199468116</v>
          </cell>
          <cell r="J71">
            <v>10804.851833763067</v>
          </cell>
          <cell r="K71">
            <v>97997.899159663866</v>
          </cell>
          <cell r="L71">
            <v>28834.388185654054</v>
          </cell>
          <cell r="M71">
            <v>1373191.4300354251</v>
          </cell>
          <cell r="N71">
            <v>120000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21083</v>
          </cell>
          <cell r="Y71">
            <v>1514274.4300354251</v>
          </cell>
          <cell r="Z71">
            <v>0</v>
          </cell>
          <cell r="AC71">
            <v>0</v>
          </cell>
          <cell r="AE71">
            <v>1</v>
          </cell>
          <cell r="AF71">
            <v>1449836.6301677264</v>
          </cell>
          <cell r="AG71">
            <v>64437.79986769869</v>
          </cell>
          <cell r="AH71">
            <v>4.4444869530054644E-2</v>
          </cell>
          <cell r="AJ71">
            <v>3915.7037010387753</v>
          </cell>
          <cell r="AK71">
            <v>4265.5617747476763</v>
          </cell>
        </row>
        <row r="72">
          <cell r="D72">
            <v>2071</v>
          </cell>
          <cell r="E72" t="str">
            <v>Lydgate Junior School</v>
          </cell>
          <cell r="F72">
            <v>480</v>
          </cell>
          <cell r="G72">
            <v>1638176.9180581404</v>
          </cell>
          <cell r="H72">
            <v>10505.440008397529</v>
          </cell>
          <cell r="I72">
            <v>10477.599499614342</v>
          </cell>
          <cell r="J72">
            <v>5112.3887345149542</v>
          </cell>
          <cell r="K72">
            <v>128834.7071583514</v>
          </cell>
          <cell r="L72">
            <v>18739.039665970769</v>
          </cell>
          <cell r="M72">
            <v>1811846.0931249894</v>
          </cell>
          <cell r="N72">
            <v>120000</v>
          </cell>
          <cell r="O72">
            <v>0</v>
          </cell>
          <cell r="P72">
            <v>74553.906875010434</v>
          </cell>
          <cell r="Q72">
            <v>74553.906875010434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23079</v>
          </cell>
          <cell r="Y72">
            <v>2029479.0000000002</v>
          </cell>
          <cell r="Z72">
            <v>0</v>
          </cell>
          <cell r="AC72">
            <v>0</v>
          </cell>
          <cell r="AE72">
            <v>-1</v>
          </cell>
          <cell r="AF72">
            <v>1913351.28</v>
          </cell>
          <cell r="AG72">
            <v>116127.7200000002</v>
          </cell>
          <cell r="AH72">
            <v>6.0693361022551073E-2</v>
          </cell>
          <cell r="AJ72">
            <v>3797.9812889812888</v>
          </cell>
          <cell r="AK72">
            <v>4228.0812500000002</v>
          </cell>
        </row>
        <row r="73">
          <cell r="D73">
            <v>2358</v>
          </cell>
          <cell r="E73" t="str">
            <v>Malin Bridge Primary School</v>
          </cell>
          <cell r="F73">
            <v>523</v>
          </cell>
          <cell r="G73">
            <v>1784930.2669675157</v>
          </cell>
          <cell r="H73">
            <v>27576.780022043426</v>
          </cell>
          <cell r="I73">
            <v>27823.828443868224</v>
          </cell>
          <cell r="J73">
            <v>37654.560596045441</v>
          </cell>
          <cell r="K73">
            <v>129274.26636568848</v>
          </cell>
          <cell r="L73">
            <v>9631.1383928571558</v>
          </cell>
          <cell r="M73">
            <v>2016890.8407880184</v>
          </cell>
          <cell r="N73">
            <v>120000</v>
          </cell>
          <cell r="O73">
            <v>0</v>
          </cell>
          <cell r="P73">
            <v>49249.159211981198</v>
          </cell>
          <cell r="Q73">
            <v>49249.159211981198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28188</v>
          </cell>
          <cell r="Y73">
            <v>2214327.9999999995</v>
          </cell>
          <cell r="Z73">
            <v>0</v>
          </cell>
          <cell r="AC73">
            <v>0</v>
          </cell>
          <cell r="AE73">
            <v>-1</v>
          </cell>
          <cell r="AF73">
            <v>2087445.1199999996</v>
          </cell>
          <cell r="AG73">
            <v>126882.87999999989</v>
          </cell>
          <cell r="AH73">
            <v>6.0783815959674144E-2</v>
          </cell>
          <cell r="AJ73">
            <v>3803.7938931297704</v>
          </cell>
          <cell r="AK73">
            <v>4233.8967495219877</v>
          </cell>
        </row>
        <row r="74">
          <cell r="D74">
            <v>2359</v>
          </cell>
          <cell r="E74" t="str">
            <v>Manor Lodge Community Primary and Nursery School</v>
          </cell>
          <cell r="F74">
            <v>299</v>
          </cell>
          <cell r="G74">
            <v>1020447.7052070501</v>
          </cell>
          <cell r="H74">
            <v>48259.365038576114</v>
          </cell>
          <cell r="I74">
            <v>53906.295832842341</v>
          </cell>
          <cell r="J74">
            <v>80862.366443802995</v>
          </cell>
          <cell r="K74">
            <v>130686.86974789917</v>
          </cell>
          <cell r="L74">
            <v>31354.28015564206</v>
          </cell>
          <cell r="M74">
            <v>1365516.8824258128</v>
          </cell>
          <cell r="N74">
            <v>120000</v>
          </cell>
          <cell r="O74">
            <v>2817.4228187919421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11335.839395350002</v>
          </cell>
          <cell r="U74">
            <v>11335.839395350002</v>
          </cell>
          <cell r="V74">
            <v>0</v>
          </cell>
          <cell r="W74">
            <v>0</v>
          </cell>
          <cell r="X74">
            <v>3468</v>
          </cell>
          <cell r="Y74">
            <v>1503138.1446399544</v>
          </cell>
          <cell r="Z74">
            <v>0</v>
          </cell>
          <cell r="AC74">
            <v>-3.9333710446953773E-5</v>
          </cell>
          <cell r="AE74">
            <v>9</v>
          </cell>
          <cell r="AF74">
            <v>1435371.5410374382</v>
          </cell>
          <cell r="AG74">
            <v>67766.603602516232</v>
          </cell>
          <cell r="AH74">
            <v>4.7211890207560343E-2</v>
          </cell>
          <cell r="AJ74">
            <v>4752.9695504739248</v>
          </cell>
          <cell r="AK74">
            <v>5027.2178750500152</v>
          </cell>
        </row>
        <row r="75">
          <cell r="D75">
            <v>2012</v>
          </cell>
          <cell r="E75" t="str">
            <v>Mansel Primary</v>
          </cell>
          <cell r="F75">
            <v>406</v>
          </cell>
          <cell r="G75">
            <v>1385624.6431908438</v>
          </cell>
          <cell r="H75">
            <v>67957.065054321414</v>
          </cell>
          <cell r="I75">
            <v>70855.698247197593</v>
          </cell>
          <cell r="J75">
            <v>137349.8549265707</v>
          </cell>
          <cell r="K75">
            <v>176460.09230769231</v>
          </cell>
          <cell r="L75">
            <v>12262.138728323707</v>
          </cell>
          <cell r="M75">
            <v>1850509.4924549495</v>
          </cell>
          <cell r="N75">
            <v>120000</v>
          </cell>
          <cell r="O75">
            <v>1533.7777777777651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4491</v>
          </cell>
          <cell r="Y75">
            <v>1976534.2702327275</v>
          </cell>
          <cell r="Z75">
            <v>0</v>
          </cell>
          <cell r="AC75">
            <v>0</v>
          </cell>
          <cell r="AE75">
            <v>15</v>
          </cell>
          <cell r="AF75">
            <v>1854681.6154029579</v>
          </cell>
          <cell r="AG75">
            <v>121852.65482976963</v>
          </cell>
          <cell r="AH75">
            <v>6.5700039196913737E-2</v>
          </cell>
          <cell r="AJ75">
            <v>4563.5512414397899</v>
          </cell>
          <cell r="AK75">
            <v>4868.3110104254374</v>
          </cell>
        </row>
        <row r="76">
          <cell r="D76">
            <v>2079</v>
          </cell>
          <cell r="E76" t="str">
            <v>Marlcliffe Community Primary School</v>
          </cell>
          <cell r="F76">
            <v>495</v>
          </cell>
          <cell r="G76">
            <v>1689369.9467474574</v>
          </cell>
          <cell r="H76">
            <v>19697.700015745322</v>
          </cell>
          <cell r="I76">
            <v>23170.195076348238</v>
          </cell>
          <cell r="J76">
            <v>43343.156532861998</v>
          </cell>
          <cell r="K76">
            <v>128928.27669902914</v>
          </cell>
          <cell r="L76">
            <v>5792.5531914893754</v>
          </cell>
          <cell r="M76">
            <v>1910301.8282629314</v>
          </cell>
          <cell r="N76">
            <v>120000</v>
          </cell>
          <cell r="O76">
            <v>0</v>
          </cell>
          <cell r="P76">
            <v>38798.1717370689</v>
          </cell>
          <cell r="Q76">
            <v>38798.1717370689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28710</v>
          </cell>
          <cell r="Y76">
            <v>2097810.0000000005</v>
          </cell>
          <cell r="Z76">
            <v>0</v>
          </cell>
          <cell r="AC76">
            <v>0</v>
          </cell>
          <cell r="AE76">
            <v>-12</v>
          </cell>
          <cell r="AF76">
            <v>2032789.1604307638</v>
          </cell>
          <cell r="AG76">
            <v>65020.839569236618</v>
          </cell>
          <cell r="AH76">
            <v>3.1986022375020039E-2</v>
          </cell>
          <cell r="AJ76">
            <v>3829.5660758003232</v>
          </cell>
          <cell r="AK76">
            <v>4238.0000000000009</v>
          </cell>
        </row>
        <row r="77">
          <cell r="D77">
            <v>2081</v>
          </cell>
          <cell r="E77" t="str">
            <v>Meersbrook Bank Primary School</v>
          </cell>
          <cell r="F77">
            <v>198</v>
          </cell>
          <cell r="G77">
            <v>675747.97869898297</v>
          </cell>
          <cell r="H77">
            <v>6237.6050049860314</v>
          </cell>
          <cell r="I77">
            <v>5888.3961719859353</v>
          </cell>
          <cell r="J77">
            <v>5224.536445030034</v>
          </cell>
          <cell r="K77">
            <v>48325.120481927712</v>
          </cell>
          <cell r="L77">
            <v>3936.1445783132513</v>
          </cell>
          <cell r="M77">
            <v>745359.78138122591</v>
          </cell>
          <cell r="N77">
            <v>120000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14222</v>
          </cell>
          <cell r="Y77">
            <v>879581.78138122591</v>
          </cell>
          <cell r="Z77">
            <v>0</v>
          </cell>
          <cell r="AC77">
            <v>0</v>
          </cell>
          <cell r="AE77">
            <v>0</v>
          </cell>
          <cell r="AF77">
            <v>858946.60564236029</v>
          </cell>
          <cell r="AG77">
            <v>20635.175738865626</v>
          </cell>
          <cell r="AH77">
            <v>2.4023816618302694E-2</v>
          </cell>
          <cell r="AJ77">
            <v>4158.2341699109102</v>
          </cell>
          <cell r="AK77">
            <v>4442.3322291981103</v>
          </cell>
        </row>
        <row r="78">
          <cell r="D78">
            <v>2013</v>
          </cell>
          <cell r="E78" t="str">
            <v>Meynell Community Primary School</v>
          </cell>
          <cell r="F78">
            <v>368</v>
          </cell>
          <cell r="G78">
            <v>1255935.6371779076</v>
          </cell>
          <cell r="H78">
            <v>81088.865064818368</v>
          </cell>
          <cell r="I78">
            <v>76671.081671701715</v>
          </cell>
          <cell r="J78">
            <v>144972.1852341124</v>
          </cell>
          <cell r="K78">
            <v>171731.27516778524</v>
          </cell>
          <cell r="L78">
            <v>13666.881028938906</v>
          </cell>
          <cell r="M78">
            <v>1744065.9253452641</v>
          </cell>
          <cell r="N78">
            <v>120000</v>
          </cell>
          <cell r="O78">
            <v>7201.5694822888427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1221.113505467019</v>
          </cell>
          <cell r="U78">
            <v>1221.113505467019</v>
          </cell>
          <cell r="V78">
            <v>0</v>
          </cell>
          <cell r="W78">
            <v>0</v>
          </cell>
          <cell r="X78">
            <v>5988</v>
          </cell>
          <cell r="Y78">
            <v>1878476.6083330195</v>
          </cell>
          <cell r="Z78">
            <v>0</v>
          </cell>
          <cell r="AC78">
            <v>-3.9584236219525337E-5</v>
          </cell>
          <cell r="AE78">
            <v>3</v>
          </cell>
          <cell r="AF78">
            <v>1830107.6239385367</v>
          </cell>
          <cell r="AG78">
            <v>48368.984394482803</v>
          </cell>
          <cell r="AH78">
            <v>2.6429584665839986E-2</v>
          </cell>
          <cell r="AJ78">
            <v>4774.5218658590047</v>
          </cell>
          <cell r="AK78">
            <v>5104.5560009049441</v>
          </cell>
        </row>
        <row r="79">
          <cell r="D79">
            <v>2346</v>
          </cell>
          <cell r="E79" t="str">
            <v>Monteney Primary School</v>
          </cell>
          <cell r="F79">
            <v>416</v>
          </cell>
          <cell r="G79">
            <v>1419753.3289837218</v>
          </cell>
          <cell r="H79">
            <v>34470.975027554348</v>
          </cell>
          <cell r="I79">
            <v>31694.738486333368</v>
          </cell>
          <cell r="J79">
            <v>88511.613733417704</v>
          </cell>
          <cell r="K79">
            <v>150986.96629213481</v>
          </cell>
          <cell r="L79">
            <v>3867.0422535211205</v>
          </cell>
          <cell r="M79">
            <v>1729284.6647766829</v>
          </cell>
          <cell r="N79">
            <v>120000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5639</v>
          </cell>
          <cell r="Y79">
            <v>1854923.6647766829</v>
          </cell>
          <cell r="Z79">
            <v>0</v>
          </cell>
          <cell r="AC79">
            <v>0</v>
          </cell>
          <cell r="AE79">
            <v>-2</v>
          </cell>
          <cell r="AF79">
            <v>1785971.4657540058</v>
          </cell>
          <cell r="AG79">
            <v>68952.199022677029</v>
          </cell>
          <cell r="AH79">
            <v>3.8607671144156058E-2</v>
          </cell>
          <cell r="AJ79">
            <v>4092.779008980875</v>
          </cell>
          <cell r="AK79">
            <v>4458.9511172516413</v>
          </cell>
        </row>
        <row r="80">
          <cell r="D80">
            <v>2257</v>
          </cell>
          <cell r="E80" t="str">
            <v>Mosborough Primary School</v>
          </cell>
          <cell r="F80">
            <v>418</v>
          </cell>
          <cell r="G80">
            <v>1426579.0661422973</v>
          </cell>
          <cell r="H80">
            <v>17071.340013645964</v>
          </cell>
          <cell r="I80">
            <v>16823.365952110929</v>
          </cell>
          <cell r="J80">
            <v>10365.590405146751</v>
          </cell>
          <cell r="K80">
            <v>83220</v>
          </cell>
          <cell r="L80">
            <v>3193.0555555555584</v>
          </cell>
          <cell r="M80">
            <v>1557252.4180687566</v>
          </cell>
          <cell r="N80">
            <v>120000</v>
          </cell>
          <cell r="O80">
            <v>0</v>
          </cell>
          <cell r="P80">
            <v>69987.581931243418</v>
          </cell>
          <cell r="Q80">
            <v>69987.581931243418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142001.22007160287</v>
          </cell>
          <cell r="W80">
            <v>0</v>
          </cell>
          <cell r="X80">
            <v>38106</v>
          </cell>
          <cell r="Y80">
            <v>1927347.2200716031</v>
          </cell>
          <cell r="Z80">
            <v>0</v>
          </cell>
          <cell r="AC80">
            <v>0</v>
          </cell>
          <cell r="AE80">
            <v>1</v>
          </cell>
          <cell r="AF80">
            <v>1832274.8355033849</v>
          </cell>
          <cell r="AG80">
            <v>95072.384568218142</v>
          </cell>
          <cell r="AH80">
            <v>5.188762227479847E-2</v>
          </cell>
          <cell r="AJ80">
            <v>4214.0644496484056</v>
          </cell>
          <cell r="AK80">
            <v>4610.8785169177108</v>
          </cell>
        </row>
        <row r="81">
          <cell r="D81">
            <v>2092</v>
          </cell>
          <cell r="E81" t="str">
            <v>Mundella Primary School</v>
          </cell>
          <cell r="F81">
            <v>418</v>
          </cell>
          <cell r="G81">
            <v>1426579.0661422973</v>
          </cell>
          <cell r="H81">
            <v>15758.16001259622</v>
          </cell>
          <cell r="I81">
            <v>17050.708735247565</v>
          </cell>
          <cell r="J81">
            <v>30550.583209280001</v>
          </cell>
          <cell r="K81">
            <v>102568.06722689077</v>
          </cell>
          <cell r="L81">
            <v>1280.7799442896928</v>
          </cell>
          <cell r="M81">
            <v>1593787.3652706016</v>
          </cell>
          <cell r="N81">
            <v>120000</v>
          </cell>
          <cell r="O81">
            <v>0</v>
          </cell>
          <cell r="P81">
            <v>33452.634729398298</v>
          </cell>
          <cell r="Q81">
            <v>33452.634729398298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28449</v>
          </cell>
          <cell r="Y81">
            <v>1775689</v>
          </cell>
          <cell r="Z81">
            <v>0</v>
          </cell>
          <cell r="AC81">
            <v>0</v>
          </cell>
          <cell r="AE81">
            <v>6</v>
          </cell>
          <cell r="AF81">
            <v>1669413.5171965596</v>
          </cell>
          <cell r="AG81">
            <v>106275.48280344042</v>
          </cell>
          <cell r="AH81">
            <v>6.3660370368815791E-2</v>
          </cell>
          <cell r="AJ81">
            <v>3872.0945563023288</v>
          </cell>
          <cell r="AK81">
            <v>4248.0598086124401</v>
          </cell>
        </row>
        <row r="82">
          <cell r="D82">
            <v>2002</v>
          </cell>
          <cell r="E82" t="str">
            <v>Nether Edge Primary School</v>
          </cell>
          <cell r="F82">
            <v>393</v>
          </cell>
          <cell r="G82">
            <v>1341257.3516601026</v>
          </cell>
          <cell r="H82">
            <v>29218.255023355643</v>
          </cell>
          <cell r="I82">
            <v>29657.219583640526</v>
          </cell>
          <cell r="J82">
            <v>28578.330369187228</v>
          </cell>
          <cell r="K82">
            <v>174347.94212218648</v>
          </cell>
          <cell r="L82">
            <v>40198.628048780585</v>
          </cell>
          <cell r="M82">
            <v>1643257.7268072532</v>
          </cell>
          <cell r="N82">
            <v>120000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3842</v>
          </cell>
          <cell r="Y82">
            <v>1767099.7268072532</v>
          </cell>
          <cell r="Z82">
            <v>0</v>
          </cell>
          <cell r="AC82">
            <v>0</v>
          </cell>
          <cell r="AE82">
            <v>-17</v>
          </cell>
          <cell r="AF82">
            <v>1795724.0599749426</v>
          </cell>
          <cell r="AG82">
            <v>-28624.333167689387</v>
          </cell>
          <cell r="AH82">
            <v>-1.5940273790221872E-2</v>
          </cell>
          <cell r="AJ82">
            <v>4199.934780426689</v>
          </cell>
          <cell r="AK82">
            <v>4496.4369638861408</v>
          </cell>
        </row>
        <row r="83">
          <cell r="D83">
            <v>2221</v>
          </cell>
          <cell r="E83" t="str">
            <v>Nether Green Infant School</v>
          </cell>
          <cell r="F83">
            <v>208</v>
          </cell>
          <cell r="G83">
            <v>709876.66449186089</v>
          </cell>
          <cell r="H83">
            <v>3939.5400031490717</v>
          </cell>
          <cell r="I83">
            <v>4421.5329343778303</v>
          </cell>
          <cell r="J83">
            <v>4988.6395367052055</v>
          </cell>
          <cell r="K83">
            <v>37393.432835820895</v>
          </cell>
          <cell r="L83">
            <v>13320.54794520553</v>
          </cell>
          <cell r="M83">
            <v>773940.35774711939</v>
          </cell>
          <cell r="N83">
            <v>120000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14596</v>
          </cell>
          <cell r="Y83">
            <v>908536.35774711939</v>
          </cell>
          <cell r="Z83">
            <v>0</v>
          </cell>
          <cell r="AC83">
            <v>0</v>
          </cell>
          <cell r="AE83">
            <v>-4</v>
          </cell>
          <cell r="AF83">
            <v>892574.88773524039</v>
          </cell>
          <cell r="AG83">
            <v>15961.470011878991</v>
          </cell>
          <cell r="AH83">
            <v>1.7882499531639923E-2</v>
          </cell>
          <cell r="AJ83">
            <v>4030.3789044115115</v>
          </cell>
          <cell r="AK83">
            <v>4367.9632583996126</v>
          </cell>
        </row>
        <row r="84">
          <cell r="D84">
            <v>2087</v>
          </cell>
          <cell r="E84" t="str">
            <v>Nether Green Junior School</v>
          </cell>
          <cell r="F84">
            <v>374</v>
          </cell>
          <cell r="G84">
            <v>1276412.8486536345</v>
          </cell>
          <cell r="H84">
            <v>11490.325009184797</v>
          </cell>
          <cell r="I84">
            <v>10564.9128287778</v>
          </cell>
          <cell r="J84">
            <v>9841.9283883060307</v>
          </cell>
          <cell r="K84">
            <v>84006.153846153844</v>
          </cell>
          <cell r="L84">
            <v>11550.000000000009</v>
          </cell>
          <cell r="M84">
            <v>1403866.168726057</v>
          </cell>
          <cell r="N84">
            <v>120000</v>
          </cell>
          <cell r="O84">
            <v>0</v>
          </cell>
          <cell r="P84">
            <v>39453.831273942997</v>
          </cell>
          <cell r="Q84">
            <v>39453.831273942997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21083</v>
          </cell>
          <cell r="Y84">
            <v>1584403.0000000005</v>
          </cell>
          <cell r="Z84">
            <v>0</v>
          </cell>
          <cell r="AC84">
            <v>0</v>
          </cell>
          <cell r="AE84">
            <v>-18</v>
          </cell>
          <cell r="AF84">
            <v>1561595.9599999995</v>
          </cell>
          <cell r="AG84">
            <v>22807.040000000969</v>
          </cell>
          <cell r="AH84">
            <v>1.4604955817125049E-2</v>
          </cell>
          <cell r="AJ84">
            <v>3803.7831632653051</v>
          </cell>
          <cell r="AK84">
            <v>4236.3716577540117</v>
          </cell>
        </row>
        <row r="85">
          <cell r="D85">
            <v>2272</v>
          </cell>
          <cell r="E85" t="str">
            <v>Netherthorpe Primary School</v>
          </cell>
          <cell r="F85">
            <v>204</v>
          </cell>
          <cell r="G85">
            <v>696225.19017470977</v>
          </cell>
          <cell r="H85">
            <v>32501.205025979849</v>
          </cell>
          <cell r="I85">
            <v>30789.174529581007</v>
          </cell>
          <cell r="J85">
            <v>51785.172120945324</v>
          </cell>
          <cell r="K85">
            <v>113263.09859154929</v>
          </cell>
          <cell r="L85">
            <v>62190.857142857116</v>
          </cell>
          <cell r="M85">
            <v>986754.69758562243</v>
          </cell>
          <cell r="N85">
            <v>120000</v>
          </cell>
          <cell r="O85">
            <v>8784.0000000000055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19461</v>
          </cell>
          <cell r="Y85">
            <v>1134999.6975856228</v>
          </cell>
          <cell r="Z85">
            <v>0</v>
          </cell>
          <cell r="AC85">
            <v>0</v>
          </cell>
          <cell r="AE85">
            <v>-8</v>
          </cell>
          <cell r="AF85">
            <v>1136587.7451221212</v>
          </cell>
          <cell r="AG85">
            <v>-1588.0475364984013</v>
          </cell>
          <cell r="AH85">
            <v>-1.3972062810933905E-3</v>
          </cell>
          <cell r="AJ85">
            <v>5181.382948689251</v>
          </cell>
          <cell r="AK85">
            <v>5563.724007772661</v>
          </cell>
        </row>
        <row r="86">
          <cell r="D86">
            <v>2309</v>
          </cell>
          <cell r="E86" t="str">
            <v>Nook Lane Junior School</v>
          </cell>
          <cell r="F86">
            <v>250</v>
          </cell>
          <cell r="G86">
            <v>853217.14482194814</v>
          </cell>
          <cell r="H86">
            <v>6565.9000052484516</v>
          </cell>
          <cell r="I86">
            <v>10522.821542607366</v>
          </cell>
          <cell r="J86">
            <v>7656.9816144777687</v>
          </cell>
          <cell r="K86">
            <v>78689.271255060725</v>
          </cell>
          <cell r="L86">
            <v>550</v>
          </cell>
          <cell r="M86">
            <v>957202.11923934252</v>
          </cell>
          <cell r="N86">
            <v>120000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4273</v>
          </cell>
          <cell r="Y86">
            <v>1081475.1192393424</v>
          </cell>
          <cell r="Z86">
            <v>0</v>
          </cell>
          <cell r="AC86">
            <v>0</v>
          </cell>
          <cell r="AE86">
            <v>1</v>
          </cell>
          <cell r="AF86">
            <v>1052362.0941078907</v>
          </cell>
          <cell r="AG86">
            <v>29113.025131451664</v>
          </cell>
          <cell r="AH86">
            <v>2.7664456268858089E-2</v>
          </cell>
          <cell r="AJ86">
            <v>4036.158128947352</v>
          </cell>
          <cell r="AK86">
            <v>4325.9004769573694</v>
          </cell>
        </row>
        <row r="87">
          <cell r="D87">
            <v>2051</v>
          </cell>
          <cell r="E87" t="str">
            <v>Norfolk Community Primary School</v>
          </cell>
          <cell r="F87">
            <v>375</v>
          </cell>
          <cell r="G87">
            <v>1279825.7172329223</v>
          </cell>
          <cell r="H87">
            <v>63032.64005038514</v>
          </cell>
          <cell r="I87">
            <v>57956.093232152482</v>
          </cell>
          <cell r="J87">
            <v>132775.15492498965</v>
          </cell>
          <cell r="K87">
            <v>187794.36860068259</v>
          </cell>
          <cell r="L87">
            <v>30214.9681528662</v>
          </cell>
          <cell r="M87">
            <v>1751598.9421939985</v>
          </cell>
          <cell r="N87">
            <v>120000</v>
          </cell>
          <cell r="O87">
            <v>15750.000000000115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10679</v>
          </cell>
          <cell r="Y87">
            <v>1898027.9421939985</v>
          </cell>
          <cell r="Z87">
            <v>0</v>
          </cell>
          <cell r="AC87">
            <v>0</v>
          </cell>
          <cell r="AE87">
            <v>15</v>
          </cell>
          <cell r="AF87">
            <v>1738454.1510825998</v>
          </cell>
          <cell r="AG87">
            <v>159573.79111139872</v>
          </cell>
          <cell r="AH87">
            <v>9.1790623878131167E-2</v>
          </cell>
          <cell r="AJ87">
            <v>4649.1593085627774</v>
          </cell>
          <cell r="AK87">
            <v>5061.4078458506629</v>
          </cell>
        </row>
        <row r="88">
          <cell r="D88">
            <v>3010</v>
          </cell>
          <cell r="E88" t="str">
            <v>Norton Free Church of England Primary School</v>
          </cell>
          <cell r="F88">
            <v>207</v>
          </cell>
          <cell r="G88">
            <v>706463.79591257311</v>
          </cell>
          <cell r="H88">
            <v>6565.9000052484516</v>
          </cell>
          <cell r="I88">
            <v>6909.2788431059189</v>
          </cell>
          <cell r="J88">
            <v>19401.553919108577</v>
          </cell>
          <cell r="K88">
            <v>56982.821229050285</v>
          </cell>
          <cell r="L88">
            <v>0</v>
          </cell>
          <cell r="M88">
            <v>796323.34990908636</v>
          </cell>
          <cell r="N88">
            <v>120000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4466</v>
          </cell>
          <cell r="Y88">
            <v>920789.34990908636</v>
          </cell>
          <cell r="Z88">
            <v>0</v>
          </cell>
          <cell r="AC88">
            <v>0</v>
          </cell>
          <cell r="AE88">
            <v>0</v>
          </cell>
          <cell r="AF88">
            <v>887362.10269469884</v>
          </cell>
          <cell r="AG88">
            <v>33427.24721438752</v>
          </cell>
          <cell r="AH88">
            <v>3.7670357019842581E-2</v>
          </cell>
          <cell r="AJ88">
            <v>4106.8934429695591</v>
          </cell>
          <cell r="AK88">
            <v>4448.257729029403</v>
          </cell>
        </row>
        <row r="89">
          <cell r="D89">
            <v>2018</v>
          </cell>
          <cell r="E89" t="str">
            <v>Oasis Academy Fir Vale</v>
          </cell>
          <cell r="F89">
            <v>381</v>
          </cell>
          <cell r="G89">
            <v>1300302.928708649</v>
          </cell>
          <cell r="H89">
            <v>79119.095063243833</v>
          </cell>
          <cell r="I89">
            <v>72746.971192441386</v>
          </cell>
          <cell r="J89">
            <v>121089.30242885917</v>
          </cell>
          <cell r="K89">
            <v>356316.7596566524</v>
          </cell>
          <cell r="L89">
            <v>127291.11747850996</v>
          </cell>
          <cell r="M89">
            <v>2056866.1745283557</v>
          </cell>
          <cell r="N89">
            <v>120000</v>
          </cell>
          <cell r="O89">
            <v>17525.99999999996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8015</v>
          </cell>
          <cell r="Y89">
            <v>2202407.1745283557</v>
          </cell>
          <cell r="Z89">
            <v>0</v>
          </cell>
          <cell r="AC89">
            <v>0</v>
          </cell>
          <cell r="AE89">
            <v>14</v>
          </cell>
          <cell r="AF89">
            <v>2060666.5976218977</v>
          </cell>
          <cell r="AG89">
            <v>141740.57690645801</v>
          </cell>
          <cell r="AH89">
            <v>6.8783847455009484E-2</v>
          </cell>
          <cell r="AJ89">
            <v>5435.0153613675684</v>
          </cell>
          <cell r="AK89">
            <v>5780.596258604608</v>
          </cell>
        </row>
        <row r="90">
          <cell r="D90">
            <v>2019</v>
          </cell>
          <cell r="E90" t="str">
            <v>Oasis Academy Watermead</v>
          </cell>
          <cell r="F90">
            <v>350</v>
          </cell>
          <cell r="G90">
            <v>1194504.0027507273</v>
          </cell>
          <cell r="H90">
            <v>52198.905041725164</v>
          </cell>
          <cell r="I90">
            <v>52508.249388536351</v>
          </cell>
          <cell r="J90">
            <v>127206.44102355136</v>
          </cell>
          <cell r="K90">
            <v>146302.90456431534</v>
          </cell>
          <cell r="L90">
            <v>31130.363036303686</v>
          </cell>
          <cell r="M90">
            <v>1603850.8658051593</v>
          </cell>
          <cell r="N90">
            <v>120000</v>
          </cell>
          <cell r="O90">
            <v>7200.0000000000127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73866.844072362743</v>
          </cell>
          <cell r="U90">
            <v>73866.844072362743</v>
          </cell>
          <cell r="V90">
            <v>0</v>
          </cell>
          <cell r="W90">
            <v>0</v>
          </cell>
          <cell r="X90">
            <v>10886</v>
          </cell>
          <cell r="Y90">
            <v>1815803.7098775224</v>
          </cell>
          <cell r="Z90">
            <v>0</v>
          </cell>
          <cell r="AC90">
            <v>3.5168114118278027E-4</v>
          </cell>
          <cell r="AE90">
            <v>11</v>
          </cell>
          <cell r="AF90">
            <v>1730849.875766092</v>
          </cell>
          <cell r="AG90">
            <v>84953.834111430449</v>
          </cell>
          <cell r="AH90">
            <v>4.9082150509343864E-2</v>
          </cell>
          <cell r="AJ90">
            <v>4919.7631229088256</v>
          </cell>
          <cell r="AK90">
            <v>5188.0105996500643</v>
          </cell>
        </row>
        <row r="91">
          <cell r="D91">
            <v>2313</v>
          </cell>
          <cell r="E91" t="str">
            <v>Oughtibridge Primary School</v>
          </cell>
          <cell r="F91">
            <v>421</v>
          </cell>
          <cell r="G91">
            <v>1436817.6718801607</v>
          </cell>
          <cell r="H91">
            <v>10177.145008135094</v>
          </cell>
          <cell r="I91">
            <v>10739.223261767691</v>
          </cell>
          <cell r="J91">
            <v>3797.553507786447</v>
          </cell>
          <cell r="K91">
            <v>62921.323119777153</v>
          </cell>
          <cell r="L91">
            <v>1282.8254847645428</v>
          </cell>
          <cell r="M91">
            <v>1525735.7422623918</v>
          </cell>
          <cell r="N91">
            <v>120000</v>
          </cell>
          <cell r="O91">
            <v>0</v>
          </cell>
          <cell r="P91">
            <v>114044.25773760815</v>
          </cell>
          <cell r="Q91">
            <v>114044.25773760815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7403</v>
          </cell>
          <cell r="Y91">
            <v>1767183</v>
          </cell>
          <cell r="Z91">
            <v>0</v>
          </cell>
          <cell r="AC91">
            <v>0</v>
          </cell>
          <cell r="AE91">
            <v>-2</v>
          </cell>
          <cell r="AF91">
            <v>1669791.2400000002</v>
          </cell>
          <cell r="AG91">
            <v>97391.759999999776</v>
          </cell>
          <cell r="AH91">
            <v>5.8325710224710343E-2</v>
          </cell>
          <cell r="AJ91">
            <v>3767.6170212765965</v>
          </cell>
          <cell r="AK91">
            <v>4197.5843230403798</v>
          </cell>
        </row>
        <row r="92">
          <cell r="D92">
            <v>2093</v>
          </cell>
          <cell r="E92" t="str">
            <v>Owler Brook Primary School</v>
          </cell>
          <cell r="F92">
            <v>413</v>
          </cell>
          <cell r="G92">
            <v>1409514.7232458584</v>
          </cell>
          <cell r="H92">
            <v>70583.425056420892</v>
          </cell>
          <cell r="I92">
            <v>69756.914322505429</v>
          </cell>
          <cell r="J92">
            <v>139213.98037352783</v>
          </cell>
          <cell r="K92">
            <v>249806.00000000003</v>
          </cell>
          <cell r="L92">
            <v>111384.84848484847</v>
          </cell>
          <cell r="M92">
            <v>2050259.8914831611</v>
          </cell>
          <cell r="N92">
            <v>120000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140302.6408841435</v>
          </cell>
          <cell r="W92">
            <v>0</v>
          </cell>
          <cell r="X92">
            <v>10544</v>
          </cell>
          <cell r="Y92">
            <v>2321106.5323673044</v>
          </cell>
          <cell r="Z92">
            <v>0</v>
          </cell>
          <cell r="AC92">
            <v>0</v>
          </cell>
          <cell r="AE92">
            <v>-26</v>
          </cell>
          <cell r="AF92">
            <v>2407051.4351028115</v>
          </cell>
          <cell r="AG92">
            <v>-85944.902735507116</v>
          </cell>
          <cell r="AH92">
            <v>-3.5705469971328709E-2</v>
          </cell>
          <cell r="AJ92">
            <v>5303.1528817831704</v>
          </cell>
          <cell r="AK92">
            <v>5620.1126691702284</v>
          </cell>
        </row>
        <row r="93">
          <cell r="D93">
            <v>3428</v>
          </cell>
          <cell r="E93" t="str">
            <v>Parson Cross Church of England Primary School</v>
          </cell>
          <cell r="F93">
            <v>203</v>
          </cell>
          <cell r="G93">
            <v>692812.32159542188</v>
          </cell>
          <cell r="H93">
            <v>13460.095010759347</v>
          </cell>
          <cell r="I93">
            <v>12677.895394533356</v>
          </cell>
          <cell r="J93">
            <v>59546.567121075066</v>
          </cell>
          <cell r="K93">
            <v>53562.650602409638</v>
          </cell>
          <cell r="L93">
            <v>645.37572254335271</v>
          </cell>
          <cell r="M93">
            <v>832704.90544674266</v>
          </cell>
          <cell r="N93">
            <v>120000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3892</v>
          </cell>
          <cell r="Y93">
            <v>956596.90544674266</v>
          </cell>
          <cell r="Z93">
            <v>0</v>
          </cell>
          <cell r="AC93">
            <v>0</v>
          </cell>
          <cell r="AE93">
            <v>2</v>
          </cell>
          <cell r="AF93">
            <v>922296.6389916531</v>
          </cell>
          <cell r="AG93">
            <v>34300.266455089557</v>
          </cell>
          <cell r="AH93">
            <v>3.7190059038478163E-2</v>
          </cell>
          <cell r="AJ93">
            <v>4408.6604924957865</v>
          </cell>
          <cell r="AK93">
            <v>4712.3000268312444</v>
          </cell>
        </row>
        <row r="94">
          <cell r="D94">
            <v>2332</v>
          </cell>
          <cell r="E94" t="str">
            <v>Phillimore Community Primary School</v>
          </cell>
          <cell r="F94">
            <v>411</v>
          </cell>
          <cell r="G94">
            <v>1402688.9860872829</v>
          </cell>
          <cell r="H94">
            <v>68285.360054583871</v>
          </cell>
          <cell r="I94">
            <v>62785.767668165157</v>
          </cell>
          <cell r="J94">
            <v>143328.64120070171</v>
          </cell>
          <cell r="K94">
            <v>199348.79194630875</v>
          </cell>
          <cell r="L94">
            <v>83554.297994269393</v>
          </cell>
          <cell r="M94">
            <v>1959991.8449513118</v>
          </cell>
          <cell r="N94">
            <v>120000</v>
          </cell>
          <cell r="O94">
            <v>1205.999999999998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4765</v>
          </cell>
          <cell r="Y94">
            <v>2085962.8449513118</v>
          </cell>
          <cell r="Z94">
            <v>0</v>
          </cell>
          <cell r="AC94">
            <v>0</v>
          </cell>
          <cell r="AE94">
            <v>6</v>
          </cell>
          <cell r="AF94">
            <v>1977486.8547686373</v>
          </cell>
          <cell r="AG94">
            <v>108475.99018267449</v>
          </cell>
          <cell r="AH94">
            <v>5.4855479782881286E-2</v>
          </cell>
          <cell r="AJ94">
            <v>4697.9450947373762</v>
          </cell>
          <cell r="AK94">
            <v>5075.3353891759416</v>
          </cell>
        </row>
        <row r="95">
          <cell r="D95">
            <v>3433</v>
          </cell>
          <cell r="E95" t="str">
            <v>Pipworth Community Primary School</v>
          </cell>
          <cell r="F95">
            <v>388</v>
          </cell>
          <cell r="G95">
            <v>1324193.0087636635</v>
          </cell>
          <cell r="H95">
            <v>70911.720056683276</v>
          </cell>
          <cell r="I95">
            <v>71190.348181814741</v>
          </cell>
          <cell r="J95">
            <v>152698.77577235823</v>
          </cell>
          <cell r="K95">
            <v>138843.13725490196</v>
          </cell>
          <cell r="L95">
            <v>31290.322580645228</v>
          </cell>
          <cell r="M95">
            <v>1789127.312610067</v>
          </cell>
          <cell r="N95">
            <v>120000</v>
          </cell>
          <cell r="O95">
            <v>4247.9999999999836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26697</v>
          </cell>
          <cell r="Y95">
            <v>1940072.312610067</v>
          </cell>
          <cell r="Z95">
            <v>0</v>
          </cell>
          <cell r="AC95">
            <v>0</v>
          </cell>
          <cell r="AE95">
            <v>-15</v>
          </cell>
          <cell r="AF95">
            <v>1949641.9968088674</v>
          </cell>
          <cell r="AG95">
            <v>-9569.6841988004744</v>
          </cell>
          <cell r="AH95">
            <v>-4.9084315040730199E-3</v>
          </cell>
          <cell r="AJ95">
            <v>4648.5224166473135</v>
          </cell>
          <cell r="AK95">
            <v>5000.1863727063583</v>
          </cell>
        </row>
        <row r="96">
          <cell r="D96">
            <v>3427</v>
          </cell>
          <cell r="E96" t="str">
            <v>Porter Croft Church of England Primary Academy</v>
          </cell>
          <cell r="F96">
            <v>213</v>
          </cell>
          <cell r="G96">
            <v>726941.0073882998</v>
          </cell>
          <cell r="H96">
            <v>20354.290016270217</v>
          </cell>
          <cell r="I96">
            <v>23881.015202355688</v>
          </cell>
          <cell r="J96">
            <v>53266.295332230744</v>
          </cell>
          <cell r="K96">
            <v>79158.545454545456</v>
          </cell>
          <cell r="L96">
            <v>44414.010989010974</v>
          </cell>
          <cell r="M96">
            <v>948015.16438271292</v>
          </cell>
          <cell r="N96">
            <v>120000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2570</v>
          </cell>
          <cell r="Y96">
            <v>1070585.1643827129</v>
          </cell>
          <cell r="Z96">
            <v>0</v>
          </cell>
          <cell r="AC96">
            <v>0</v>
          </cell>
          <cell r="AE96">
            <v>3</v>
          </cell>
          <cell r="AF96">
            <v>1030994.5205588172</v>
          </cell>
          <cell r="AG96">
            <v>39590.64382389572</v>
          </cell>
          <cell r="AH96">
            <v>3.8400440578905203E-2</v>
          </cell>
          <cell r="AJ96">
            <v>4699.3566555181769</v>
          </cell>
          <cell r="AK96">
            <v>5026.2214290268212</v>
          </cell>
        </row>
        <row r="97">
          <cell r="D97">
            <v>2347</v>
          </cell>
          <cell r="E97" t="str">
            <v>Prince Edward Primary School</v>
          </cell>
          <cell r="F97">
            <v>404</v>
          </cell>
          <cell r="G97">
            <v>1378798.9060322682</v>
          </cell>
          <cell r="H97">
            <v>67957.065054321429</v>
          </cell>
          <cell r="I97">
            <v>71362.911712861824</v>
          </cell>
          <cell r="J97">
            <v>156001.33248890564</v>
          </cell>
          <cell r="K97">
            <v>185119.01538461537</v>
          </cell>
          <cell r="L97">
            <v>30358.720930232517</v>
          </cell>
          <cell r="M97">
            <v>1889597.9516032049</v>
          </cell>
          <cell r="N97">
            <v>120000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48403</v>
          </cell>
          <cell r="Y97">
            <v>2058000.9516032049</v>
          </cell>
          <cell r="Z97">
            <v>0</v>
          </cell>
          <cell r="AC97">
            <v>0</v>
          </cell>
          <cell r="AE97">
            <v>-5</v>
          </cell>
          <cell r="AF97">
            <v>2039006.8306604309</v>
          </cell>
          <cell r="AG97">
            <v>18994.120942773996</v>
          </cell>
          <cell r="AH97">
            <v>9.3153787702721091E-3</v>
          </cell>
          <cell r="AJ97">
            <v>4791.9937458690247</v>
          </cell>
          <cell r="AK97">
            <v>5094.0617613940713</v>
          </cell>
        </row>
        <row r="98">
          <cell r="D98">
            <v>2366</v>
          </cell>
          <cell r="E98" t="str">
            <v>Pye Bank CofE Primary School</v>
          </cell>
          <cell r="F98">
            <v>405</v>
          </cell>
          <cell r="G98">
            <v>1382211.774611556</v>
          </cell>
          <cell r="H98">
            <v>66972.180053534248</v>
          </cell>
          <cell r="I98">
            <v>64546.219253189891</v>
          </cell>
          <cell r="J98">
            <v>139043.8252265394</v>
          </cell>
          <cell r="K98">
            <v>116929.09967845658</v>
          </cell>
          <cell r="L98">
            <v>86554.285714285812</v>
          </cell>
          <cell r="M98">
            <v>1856257.384537562</v>
          </cell>
          <cell r="N98">
            <v>120000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21176.738129494737</v>
          </cell>
          <cell r="U98">
            <v>21176.738129494737</v>
          </cell>
          <cell r="V98">
            <v>0</v>
          </cell>
          <cell r="W98">
            <v>0</v>
          </cell>
          <cell r="X98">
            <v>13433</v>
          </cell>
          <cell r="Y98">
            <v>2010867.1226670567</v>
          </cell>
          <cell r="Z98">
            <v>0</v>
          </cell>
          <cell r="AC98">
            <v>5.1207351498305798E-4</v>
          </cell>
          <cell r="AE98">
            <v>-9</v>
          </cell>
          <cell r="AF98">
            <v>2014975.3930868621</v>
          </cell>
          <cell r="AG98">
            <v>-4108.2704198053107</v>
          </cell>
          <cell r="AH98">
            <v>-2.0388687791921887E-3</v>
          </cell>
          <cell r="AJ98">
            <v>4687.21032146585</v>
          </cell>
          <cell r="AK98">
            <v>4965.1040065853249</v>
          </cell>
        </row>
        <row r="99">
          <cell r="D99">
            <v>2363</v>
          </cell>
          <cell r="E99" t="str">
            <v>Rainbow Forge Primary Academy</v>
          </cell>
          <cell r="F99">
            <v>311</v>
          </cell>
          <cell r="G99">
            <v>1061402.1281585034</v>
          </cell>
          <cell r="H99">
            <v>42021.76003359013</v>
          </cell>
          <cell r="I99">
            <v>38961.938561926851</v>
          </cell>
          <cell r="J99">
            <v>53749.690636175044</v>
          </cell>
          <cell r="K99">
            <v>109279.36567164178</v>
          </cell>
          <cell r="L99">
            <v>5898.2758620689738</v>
          </cell>
          <cell r="M99">
            <v>1311313.1589239058</v>
          </cell>
          <cell r="N99">
            <v>120000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4067</v>
          </cell>
          <cell r="Y99">
            <v>1435380.1589239058</v>
          </cell>
          <cell r="Z99">
            <v>0</v>
          </cell>
          <cell r="AC99">
            <v>0</v>
          </cell>
          <cell r="AE99">
            <v>15</v>
          </cell>
          <cell r="AF99">
            <v>1318734.5203348044</v>
          </cell>
          <cell r="AG99">
            <v>116645.63858910138</v>
          </cell>
          <cell r="AH99">
            <v>8.8452707342101741E-2</v>
          </cell>
          <cell r="AJ99">
            <v>4265.0550784959605</v>
          </cell>
          <cell r="AK99">
            <v>4615.3702859289579</v>
          </cell>
        </row>
        <row r="100">
          <cell r="D100">
            <v>2334</v>
          </cell>
          <cell r="E100" t="str">
            <v>Reignhead Primary School</v>
          </cell>
          <cell r="F100">
            <v>270</v>
          </cell>
          <cell r="G100">
            <v>921474.51640770398</v>
          </cell>
          <cell r="H100">
            <v>26263.600020993781</v>
          </cell>
          <cell r="I100">
            <v>27166.918702571475</v>
          </cell>
          <cell r="J100">
            <v>35430.942197901648</v>
          </cell>
          <cell r="K100">
            <v>98550</v>
          </cell>
          <cell r="L100">
            <v>1879.7468354430432</v>
          </cell>
          <cell r="M100">
            <v>1110765.7241646138</v>
          </cell>
          <cell r="N100">
            <v>120000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31842</v>
          </cell>
          <cell r="Y100">
            <v>1262607.7241646138</v>
          </cell>
          <cell r="Z100">
            <v>0</v>
          </cell>
          <cell r="AC100">
            <v>0</v>
          </cell>
          <cell r="AE100">
            <v>-4</v>
          </cell>
          <cell r="AF100">
            <v>1221952.7966223741</v>
          </cell>
          <cell r="AG100">
            <v>40654.92754223966</v>
          </cell>
          <cell r="AH100">
            <v>3.327045664498237E-2</v>
          </cell>
          <cell r="AJ100">
            <v>4279.8017394977151</v>
          </cell>
          <cell r="AK100">
            <v>4676.3249043133846</v>
          </cell>
        </row>
        <row r="101">
          <cell r="D101">
            <v>2338</v>
          </cell>
          <cell r="E101" t="str">
            <v>Rivelin Primary School</v>
          </cell>
          <cell r="F101">
            <v>342</v>
          </cell>
          <cell r="G101">
            <v>1167201.0541164251</v>
          </cell>
          <cell r="H101">
            <v>21010.88001679509</v>
          </cell>
          <cell r="I101">
            <v>26743.145040358657</v>
          </cell>
          <cell r="J101">
            <v>32851.544856054839</v>
          </cell>
          <cell r="K101">
            <v>93958.064516129016</v>
          </cell>
          <cell r="L101">
            <v>16578.305084745763</v>
          </cell>
          <cell r="M101">
            <v>1358342.9936305087</v>
          </cell>
          <cell r="N101">
            <v>120000</v>
          </cell>
          <cell r="O101">
            <v>4032.0000000000123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23578</v>
          </cell>
          <cell r="Y101">
            <v>1505952.9936305087</v>
          </cell>
          <cell r="Z101">
            <v>0</v>
          </cell>
          <cell r="AC101">
            <v>0</v>
          </cell>
          <cell r="AE101">
            <v>-4</v>
          </cell>
          <cell r="AF101">
            <v>1458316.882812819</v>
          </cell>
          <cell r="AG101">
            <v>47636.110817689681</v>
          </cell>
          <cell r="AH101">
            <v>3.2665130177886019E-2</v>
          </cell>
          <cell r="AJ101">
            <v>4034.908678649766</v>
          </cell>
          <cell r="AK101">
            <v>4403.3713264049957</v>
          </cell>
        </row>
        <row r="102">
          <cell r="D102">
            <v>2306</v>
          </cell>
          <cell r="E102" t="str">
            <v>Royd Nursery and Infant School</v>
          </cell>
          <cell r="F102">
            <v>136</v>
          </cell>
          <cell r="G102">
            <v>464150.12678313983</v>
          </cell>
          <cell r="H102">
            <v>7550.7850060357405</v>
          </cell>
          <cell r="I102">
            <v>7489.2586693575422</v>
          </cell>
          <cell r="J102">
            <v>7042.1027878606128</v>
          </cell>
          <cell r="K102">
            <v>43800</v>
          </cell>
          <cell r="L102">
            <v>1542.2680412371114</v>
          </cell>
          <cell r="M102">
            <v>531574.54128763091</v>
          </cell>
          <cell r="N102">
            <v>120000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14596</v>
          </cell>
          <cell r="Y102">
            <v>666170.54128763091</v>
          </cell>
          <cell r="Z102">
            <v>0</v>
          </cell>
          <cell r="AC102">
            <v>0</v>
          </cell>
          <cell r="AE102">
            <v>-9</v>
          </cell>
          <cell r="AF102">
            <v>674931.87769103155</v>
          </cell>
          <cell r="AG102">
            <v>-8761.3364034006372</v>
          </cell>
          <cell r="AH102">
            <v>-1.2981067709193871E-2</v>
          </cell>
          <cell r="AJ102">
            <v>4474.8226047657354</v>
          </cell>
          <cell r="AK102">
            <v>4898.3128035855216</v>
          </cell>
        </row>
        <row r="103">
          <cell r="D103">
            <v>3401</v>
          </cell>
          <cell r="E103" t="str">
            <v>Sacred Heart School, A Catholic Voluntary Academy</v>
          </cell>
          <cell r="F103">
            <v>207</v>
          </cell>
          <cell r="G103">
            <v>706463.79591257311</v>
          </cell>
          <cell r="H103">
            <v>9192.2600073478461</v>
          </cell>
          <cell r="I103">
            <v>10164.847093498034</v>
          </cell>
          <cell r="J103">
            <v>22116.301946059782</v>
          </cell>
          <cell r="K103">
            <v>55065.50847457628</v>
          </cell>
          <cell r="L103">
            <v>15350.561797752775</v>
          </cell>
          <cell r="M103">
            <v>818353.27523180773</v>
          </cell>
          <cell r="N103">
            <v>120000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3568</v>
          </cell>
          <cell r="Y103">
            <v>941921.27523180773</v>
          </cell>
          <cell r="Z103">
            <v>0</v>
          </cell>
          <cell r="AC103">
            <v>0</v>
          </cell>
          <cell r="AE103">
            <v>-2</v>
          </cell>
          <cell r="AF103">
            <v>921442.37803573813</v>
          </cell>
          <cell r="AG103">
            <v>20478.897196069593</v>
          </cell>
          <cell r="AH103">
            <v>2.2224826732763228E-2</v>
          </cell>
          <cell r="AJ103">
            <v>4228.9352059126222</v>
          </cell>
          <cell r="AK103">
            <v>4550.3443247913419</v>
          </cell>
        </row>
        <row r="104">
          <cell r="D104">
            <v>2369</v>
          </cell>
          <cell r="E104" t="str">
            <v>Sharrow Nursery, Infant and Junior School</v>
          </cell>
          <cell r="F104">
            <v>413</v>
          </cell>
          <cell r="G104">
            <v>1409514.7232458584</v>
          </cell>
          <cell r="H104">
            <v>44319.825035427013</v>
          </cell>
          <cell r="I104">
            <v>43858.389931128644</v>
          </cell>
          <cell r="J104">
            <v>78166.954229009702</v>
          </cell>
          <cell r="K104">
            <v>161206.79810725554</v>
          </cell>
          <cell r="L104">
            <v>92018.271954674201</v>
          </cell>
          <cell r="M104">
            <v>1829084.9625033536</v>
          </cell>
          <cell r="N104">
            <v>120000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51939</v>
          </cell>
          <cell r="Y104">
            <v>2001023.9625033536</v>
          </cell>
          <cell r="Z104">
            <v>0</v>
          </cell>
          <cell r="AC104">
            <v>0</v>
          </cell>
          <cell r="AE104">
            <v>2</v>
          </cell>
          <cell r="AF104">
            <v>1944277.2063920058</v>
          </cell>
          <cell r="AG104">
            <v>56746.756111347815</v>
          </cell>
          <cell r="AH104">
            <v>2.9186556281577122E-2</v>
          </cell>
          <cell r="AJ104">
            <v>4550.7214754063407</v>
          </cell>
          <cell r="AK104">
            <v>4845.0943402018247</v>
          </cell>
        </row>
        <row r="105">
          <cell r="D105">
            <v>2349</v>
          </cell>
          <cell r="E105" t="str">
            <v>Shooter's Grove Primary School</v>
          </cell>
          <cell r="F105">
            <v>365</v>
          </cell>
          <cell r="G105">
            <v>1245697.0314400443</v>
          </cell>
          <cell r="H105">
            <v>28233.370022568299</v>
          </cell>
          <cell r="I105">
            <v>29173.614418942947</v>
          </cell>
          <cell r="J105">
            <v>41483.05140328432</v>
          </cell>
          <cell r="K105">
            <v>102014.94755244756</v>
          </cell>
          <cell r="L105">
            <v>8950.6369426751608</v>
          </cell>
          <cell r="M105">
            <v>1455552.6517799625</v>
          </cell>
          <cell r="N105">
            <v>120000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27405</v>
          </cell>
          <cell r="Y105">
            <v>1602957.6517799625</v>
          </cell>
          <cell r="Z105">
            <v>0</v>
          </cell>
          <cell r="AC105">
            <v>0</v>
          </cell>
          <cell r="AE105">
            <v>8</v>
          </cell>
          <cell r="AF105">
            <v>1507414.6150157375</v>
          </cell>
          <cell r="AG105">
            <v>95543.036764224991</v>
          </cell>
          <cell r="AH105">
            <v>6.3382055482610222E-2</v>
          </cell>
          <cell r="AJ105">
            <v>4042.5699020048673</v>
          </cell>
          <cell r="AK105">
            <v>4391.6647993971574</v>
          </cell>
        </row>
        <row r="106">
          <cell r="D106">
            <v>2360</v>
          </cell>
          <cell r="E106" t="str">
            <v>Shortbrook Primary School</v>
          </cell>
          <cell r="F106">
            <v>91</v>
          </cell>
          <cell r="G106">
            <v>310571.04071518913</v>
          </cell>
          <cell r="H106">
            <v>18712.81501495808</v>
          </cell>
          <cell r="I106">
            <v>17295.153593776984</v>
          </cell>
          <cell r="J106">
            <v>22139.504920649124</v>
          </cell>
          <cell r="K106">
            <v>33682.816901408449</v>
          </cell>
          <cell r="L106">
            <v>2669.3333333333321</v>
          </cell>
          <cell r="M106">
            <v>405070.66447931505</v>
          </cell>
          <cell r="N106">
            <v>120000</v>
          </cell>
          <cell r="O106">
            <v>1385.9999999999982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108779.86786009622</v>
          </cell>
          <cell r="U106">
            <v>108779.86786009622</v>
          </cell>
          <cell r="V106">
            <v>0</v>
          </cell>
          <cell r="W106">
            <v>0</v>
          </cell>
          <cell r="X106">
            <v>13972</v>
          </cell>
          <cell r="Y106">
            <v>649208.53233941132</v>
          </cell>
          <cell r="Z106">
            <v>0</v>
          </cell>
          <cell r="AC106">
            <v>1.7227535136044025E-4</v>
          </cell>
          <cell r="AE106">
            <v>8</v>
          </cell>
          <cell r="AF106">
            <v>594698.48334596085</v>
          </cell>
          <cell r="AG106">
            <v>54510.048993450473</v>
          </cell>
          <cell r="AH106">
            <v>9.1659976475406121E-2</v>
          </cell>
          <cell r="AJ106">
            <v>6896.0957379031433</v>
          </cell>
          <cell r="AK106">
            <v>7134.1596960374873</v>
          </cell>
        </row>
        <row r="107">
          <cell r="D107">
            <v>2009</v>
          </cell>
          <cell r="E107" t="str">
            <v>Southey Green Primary School and Nurseries</v>
          </cell>
          <cell r="F107">
            <v>609</v>
          </cell>
          <cell r="G107">
            <v>2078436.9647862657</v>
          </cell>
          <cell r="H107">
            <v>99801.680079776546</v>
          </cell>
          <cell r="I107">
            <v>103366.41433559287</v>
          </cell>
          <cell r="J107">
            <v>238205.60429645824</v>
          </cell>
          <cell r="K107">
            <v>270824.78571428568</v>
          </cell>
          <cell r="L107">
            <v>21900.576923076929</v>
          </cell>
          <cell r="M107">
            <v>2812536.0261354558</v>
          </cell>
          <cell r="N107">
            <v>120000</v>
          </cell>
          <cell r="O107">
            <v>1426.6853377265318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34308.286</v>
          </cell>
          <cell r="X107">
            <v>10913</v>
          </cell>
          <cell r="Y107">
            <v>2979183.9974731831</v>
          </cell>
          <cell r="Z107">
            <v>0</v>
          </cell>
          <cell r="AC107">
            <v>0</v>
          </cell>
          <cell r="AE107">
            <v>-9</v>
          </cell>
          <cell r="AF107">
            <v>2964624.2842789725</v>
          </cell>
          <cell r="AG107">
            <v>14559.713194210548</v>
          </cell>
          <cell r="AH107">
            <v>4.9111495414170571E-3</v>
          </cell>
          <cell r="AJ107">
            <v>4617.2466735905709</v>
          </cell>
          <cell r="AK107">
            <v>4891.9277462613845</v>
          </cell>
        </row>
        <row r="108">
          <cell r="D108">
            <v>2329</v>
          </cell>
          <cell r="E108" t="str">
            <v>Springfield Primary School</v>
          </cell>
          <cell r="F108">
            <v>206</v>
          </cell>
          <cell r="G108">
            <v>703050.92733328533</v>
          </cell>
          <cell r="H108">
            <v>27905.075022305926</v>
          </cell>
          <cell r="I108">
            <v>25657.645441317509</v>
          </cell>
          <cell r="J108">
            <v>36610.426739525763</v>
          </cell>
          <cell r="K108">
            <v>75189.999999999985</v>
          </cell>
          <cell r="L108">
            <v>75318.749999999971</v>
          </cell>
          <cell r="M108">
            <v>943732.82453643449</v>
          </cell>
          <cell r="N108">
            <v>120000</v>
          </cell>
          <cell r="O108">
            <v>6876.0000000000009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14097</v>
          </cell>
          <cell r="Y108">
            <v>1084705.8245364344</v>
          </cell>
          <cell r="Z108">
            <v>0</v>
          </cell>
          <cell r="AC108">
            <v>0</v>
          </cell>
          <cell r="AE108">
            <v>11</v>
          </cell>
          <cell r="AF108">
            <v>994404.77311904985</v>
          </cell>
          <cell r="AG108">
            <v>90301.051417384529</v>
          </cell>
          <cell r="AH108">
            <v>9.0809149210080986E-2</v>
          </cell>
          <cell r="AJ108">
            <v>4918.6460744566657</v>
          </cell>
          <cell r="AK108">
            <v>5265.5622550312346</v>
          </cell>
        </row>
        <row r="109">
          <cell r="D109">
            <v>5202</v>
          </cell>
          <cell r="E109" t="str">
            <v>St Ann's Catholic Primary School, A Voluntary Academy</v>
          </cell>
          <cell r="F109">
            <v>100</v>
          </cell>
          <cell r="G109">
            <v>341286.85792877927</v>
          </cell>
          <cell r="H109">
            <v>3939.5400031490713</v>
          </cell>
          <cell r="I109">
            <v>4878.4590262754618</v>
          </cell>
          <cell r="J109">
            <v>13473.193911535631</v>
          </cell>
          <cell r="K109">
            <v>31662.650602409634</v>
          </cell>
          <cell r="L109">
            <v>0</v>
          </cell>
          <cell r="M109">
            <v>395240.701472149</v>
          </cell>
          <cell r="N109">
            <v>120000</v>
          </cell>
          <cell r="O109">
            <v>900.0000000000008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4426.7159970338253</v>
          </cell>
          <cell r="U109">
            <v>4426.7159970338253</v>
          </cell>
          <cell r="V109">
            <v>0</v>
          </cell>
          <cell r="W109">
            <v>0</v>
          </cell>
          <cell r="X109">
            <v>2196</v>
          </cell>
          <cell r="Y109">
            <v>522763.41746918292</v>
          </cell>
          <cell r="Z109">
            <v>0</v>
          </cell>
          <cell r="AC109">
            <v>1.5762122347950935E-4</v>
          </cell>
          <cell r="AE109">
            <v>3</v>
          </cell>
          <cell r="AF109">
            <v>503127.75975011708</v>
          </cell>
          <cell r="AG109">
            <v>19635.657719065843</v>
          </cell>
          <cell r="AH109">
            <v>3.9027180151653865E-2</v>
          </cell>
          <cell r="AJ109">
            <v>5001.4408221661552</v>
          </cell>
          <cell r="AK109">
            <v>5227.6341746918297</v>
          </cell>
        </row>
        <row r="110">
          <cell r="D110">
            <v>3402</v>
          </cell>
          <cell r="E110" t="str">
            <v>St Catherine's Catholic Primary School (Hallam)</v>
          </cell>
          <cell r="F110">
            <v>424</v>
          </cell>
          <cell r="G110">
            <v>1447056.277618024</v>
          </cell>
          <cell r="H110">
            <v>41036.875032802833</v>
          </cell>
          <cell r="I110">
            <v>42459.934022765738</v>
          </cell>
          <cell r="J110">
            <v>123865.21268268835</v>
          </cell>
          <cell r="K110">
            <v>126263.1161473088</v>
          </cell>
          <cell r="L110">
            <v>82685.872576177382</v>
          </cell>
          <cell r="M110">
            <v>1863367.2880797673</v>
          </cell>
          <cell r="N110">
            <v>120000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8583</v>
          </cell>
          <cell r="Y110">
            <v>1991950.2880797673</v>
          </cell>
          <cell r="Z110">
            <v>0</v>
          </cell>
          <cell r="AC110">
            <v>0</v>
          </cell>
          <cell r="AE110">
            <v>1</v>
          </cell>
          <cell r="AF110">
            <v>1931154.1851386831</v>
          </cell>
          <cell r="AG110">
            <v>60796.102941084187</v>
          </cell>
          <cell r="AH110">
            <v>3.1481744652469681E-2</v>
          </cell>
          <cell r="AJ110">
            <v>4385.4963242049243</v>
          </cell>
          <cell r="AK110">
            <v>4697.9959624522817</v>
          </cell>
        </row>
        <row r="111">
          <cell r="D111">
            <v>2017</v>
          </cell>
          <cell r="E111" t="str">
            <v>St John Fisher Primary, A Catholic Voluntary Academy</v>
          </cell>
          <cell r="F111">
            <v>215</v>
          </cell>
          <cell r="G111">
            <v>733766.74454687547</v>
          </cell>
          <cell r="H111">
            <v>10505.440008397554</v>
          </cell>
          <cell r="I111">
            <v>10263.058176527002</v>
          </cell>
          <cell r="J111">
            <v>27746.890446403035</v>
          </cell>
          <cell r="K111">
            <v>64323.770491803283</v>
          </cell>
          <cell r="L111">
            <v>5113.5135135135079</v>
          </cell>
          <cell r="M111">
            <v>851719.41718351992</v>
          </cell>
          <cell r="N111">
            <v>120000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3169</v>
          </cell>
          <cell r="Y111">
            <v>974888.41718351992</v>
          </cell>
          <cell r="Z111">
            <v>0</v>
          </cell>
          <cell r="AC111">
            <v>0</v>
          </cell>
          <cell r="AE111">
            <v>1</v>
          </cell>
          <cell r="AF111">
            <v>934668.36303085811</v>
          </cell>
          <cell r="AG111">
            <v>40220.054152661818</v>
          </cell>
          <cell r="AH111">
            <v>4.3031363576102932E-2</v>
          </cell>
          <cell r="AJ111">
            <v>4187.7291730413936</v>
          </cell>
          <cell r="AK111">
            <v>4534.3647310861388</v>
          </cell>
        </row>
        <row r="112">
          <cell r="D112">
            <v>5203</v>
          </cell>
          <cell r="E112" t="str">
            <v>St Joseph's Primary School</v>
          </cell>
          <cell r="F112">
            <v>199</v>
          </cell>
          <cell r="G112">
            <v>679160.84727827075</v>
          </cell>
          <cell r="H112">
            <v>7879.0800062981507</v>
          </cell>
          <cell r="I112">
            <v>7281.1000967161262</v>
          </cell>
          <cell r="J112">
            <v>24339.92034420358</v>
          </cell>
          <cell r="K112">
            <v>82520.236686390548</v>
          </cell>
          <cell r="L112">
            <v>14081.286549707609</v>
          </cell>
          <cell r="M112">
            <v>815262.47096158681</v>
          </cell>
          <cell r="N112">
            <v>120000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2969</v>
          </cell>
          <cell r="Y112">
            <v>938231.47096158681</v>
          </cell>
          <cell r="Z112">
            <v>0</v>
          </cell>
          <cell r="AC112">
            <v>0</v>
          </cell>
          <cell r="AE112">
            <v>0</v>
          </cell>
          <cell r="AF112">
            <v>901873.41821846191</v>
          </cell>
          <cell r="AG112">
            <v>36358.052743124892</v>
          </cell>
          <cell r="AH112">
            <v>4.0313919901249197E-2</v>
          </cell>
          <cell r="AJ112">
            <v>4352.1472272284518</v>
          </cell>
          <cell r="AK112">
            <v>4714.7310098572198</v>
          </cell>
        </row>
        <row r="113">
          <cell r="D113">
            <v>3406</v>
          </cell>
          <cell r="E113" t="str">
            <v>St Marie's School, A Catholic Voluntary Academy</v>
          </cell>
          <cell r="F113">
            <v>245</v>
          </cell>
          <cell r="G113">
            <v>836152.80192550924</v>
          </cell>
          <cell r="H113">
            <v>5581.0150044611828</v>
          </cell>
          <cell r="I113">
            <v>5131.5290882634999</v>
          </cell>
          <cell r="J113">
            <v>13345.577551294333</v>
          </cell>
          <cell r="K113">
            <v>51037.682926829271</v>
          </cell>
          <cell r="L113">
            <v>15668.60465116281</v>
          </cell>
          <cell r="M113">
            <v>926917.21114752046</v>
          </cell>
          <cell r="N113">
            <v>120000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4790</v>
          </cell>
          <cell r="Y113">
            <v>1051707.2111475205</v>
          </cell>
          <cell r="Z113">
            <v>0</v>
          </cell>
          <cell r="AC113">
            <v>0</v>
          </cell>
          <cell r="AE113">
            <v>2</v>
          </cell>
          <cell r="AF113">
            <v>1005829.8261642654</v>
          </cell>
          <cell r="AG113">
            <v>45877.384983255062</v>
          </cell>
          <cell r="AH113">
            <v>4.5611477995446396E-2</v>
          </cell>
          <cell r="AJ113">
            <v>3959.3373916224914</v>
          </cell>
          <cell r="AK113">
            <v>4292.6824944796754</v>
          </cell>
        </row>
        <row r="114">
          <cell r="D114">
            <v>2020</v>
          </cell>
          <cell r="E114" t="str">
            <v>St Mary's Church of England Primary School</v>
          </cell>
          <cell r="F114">
            <v>191</v>
          </cell>
          <cell r="G114">
            <v>651857.89864396839</v>
          </cell>
          <cell r="H114">
            <v>16086.455012858703</v>
          </cell>
          <cell r="I114">
            <v>17387.786238383047</v>
          </cell>
          <cell r="J114">
            <v>27499.392050783554</v>
          </cell>
          <cell r="K114">
            <v>46110.708661417317</v>
          </cell>
          <cell r="L114">
            <v>35446.319018404953</v>
          </cell>
          <cell r="M114">
            <v>794388.55962581595</v>
          </cell>
          <cell r="N114">
            <v>120000</v>
          </cell>
          <cell r="O114">
            <v>12186.000000000011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2395</v>
          </cell>
          <cell r="Y114">
            <v>928969.55962581595</v>
          </cell>
          <cell r="Z114">
            <v>0</v>
          </cell>
          <cell r="AC114">
            <v>0</v>
          </cell>
          <cell r="AE114">
            <v>4</v>
          </cell>
          <cell r="AF114">
            <v>890468.05542233912</v>
          </cell>
          <cell r="AG114">
            <v>38501.504203476827</v>
          </cell>
          <cell r="AH114">
            <v>4.3237378330451159E-2</v>
          </cell>
          <cell r="AJ114">
            <v>4562.649891563311</v>
          </cell>
          <cell r="AK114">
            <v>4863.7149718629107</v>
          </cell>
        </row>
        <row r="115">
          <cell r="D115">
            <v>3423</v>
          </cell>
          <cell r="E115" t="str">
            <v>St Mary's Primary School, A Catholic Voluntary Academy</v>
          </cell>
          <cell r="F115">
            <v>188</v>
          </cell>
          <cell r="G115">
            <v>641619.29290610505</v>
          </cell>
          <cell r="H115">
            <v>4924.4250039363387</v>
          </cell>
          <cell r="I115">
            <v>5348.0426346423428</v>
          </cell>
          <cell r="J115">
            <v>20078.307344630583</v>
          </cell>
          <cell r="K115">
            <v>50778.8</v>
          </cell>
          <cell r="L115">
            <v>4581.0126582278453</v>
          </cell>
          <cell r="M115">
            <v>727329.88054754212</v>
          </cell>
          <cell r="N115">
            <v>120000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3443</v>
          </cell>
          <cell r="Y115">
            <v>850772.88054754212</v>
          </cell>
          <cell r="Z115">
            <v>0</v>
          </cell>
          <cell r="AC115">
            <v>0</v>
          </cell>
          <cell r="AE115">
            <v>-3</v>
          </cell>
          <cell r="AF115">
            <v>839510.85482086532</v>
          </cell>
          <cell r="AG115">
            <v>11262.025726676802</v>
          </cell>
          <cell r="AH115">
            <v>1.3414985240518292E-2</v>
          </cell>
          <cell r="AJ115">
            <v>4155.3747671249494</v>
          </cell>
          <cell r="AK115">
            <v>4525.3876624869263</v>
          </cell>
        </row>
        <row r="116">
          <cell r="D116">
            <v>5207</v>
          </cell>
          <cell r="E116" t="str">
            <v>St Patrick's Catholic Voluntary Academy</v>
          </cell>
          <cell r="F116">
            <v>280</v>
          </cell>
          <cell r="G116">
            <v>955603.20220058202</v>
          </cell>
          <cell r="H116">
            <v>19369.40501548296</v>
          </cell>
          <cell r="I116">
            <v>21355.410984860457</v>
          </cell>
          <cell r="J116">
            <v>88921.532951162488</v>
          </cell>
          <cell r="K116">
            <v>83145.762711864401</v>
          </cell>
          <cell r="L116">
            <v>25882.352941176425</v>
          </cell>
          <cell r="M116">
            <v>1194277.6668051288</v>
          </cell>
          <cell r="N116">
            <v>120000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3992</v>
          </cell>
          <cell r="Y116">
            <v>1318269.6668051288</v>
          </cell>
          <cell r="Z116">
            <v>0</v>
          </cell>
          <cell r="AC116">
            <v>0</v>
          </cell>
          <cell r="AE116">
            <v>0</v>
          </cell>
          <cell r="AF116">
            <v>1272059.3791462786</v>
          </cell>
          <cell r="AG116">
            <v>46210.287658850197</v>
          </cell>
          <cell r="AH116">
            <v>3.6327146685450687E-2</v>
          </cell>
          <cell r="AJ116">
            <v>4363.1892112367095</v>
          </cell>
          <cell r="AK116">
            <v>4708.1059528754604</v>
          </cell>
        </row>
        <row r="117">
          <cell r="D117">
            <v>5208</v>
          </cell>
          <cell r="E117" t="str">
            <v>St Theresa's Catholic Primary School</v>
          </cell>
          <cell r="F117">
            <v>207</v>
          </cell>
          <cell r="G117">
            <v>706463.79591257311</v>
          </cell>
          <cell r="H117">
            <v>19041.110015220522</v>
          </cell>
          <cell r="I117">
            <v>21617.657109771331</v>
          </cell>
          <cell r="J117">
            <v>70649.190462067942</v>
          </cell>
          <cell r="K117">
            <v>73444.525139664795</v>
          </cell>
          <cell r="L117">
            <v>21226.271186440714</v>
          </cell>
          <cell r="M117">
            <v>912442.54982573842</v>
          </cell>
          <cell r="N117">
            <v>120000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3244</v>
          </cell>
          <cell r="Y117">
            <v>1035686.5498257384</v>
          </cell>
          <cell r="Z117">
            <v>0</v>
          </cell>
          <cell r="AC117">
            <v>0</v>
          </cell>
          <cell r="AE117">
            <v>-3</v>
          </cell>
          <cell r="AF117">
            <v>1014728.6612700584</v>
          </cell>
          <cell r="AG117">
            <v>20957.888555680052</v>
          </cell>
          <cell r="AH117">
            <v>2.0653687390133107E-2</v>
          </cell>
          <cell r="AJ117">
            <v>4647.1435298574206</v>
          </cell>
          <cell r="AK117">
            <v>5003.3166658248228</v>
          </cell>
        </row>
        <row r="118">
          <cell r="D118">
            <v>3424</v>
          </cell>
          <cell r="E118" t="str">
            <v>St Thomas More Catholic Primary, A Voluntary Academy</v>
          </cell>
          <cell r="F118">
            <v>211</v>
          </cell>
          <cell r="G118">
            <v>720115.27022972424</v>
          </cell>
          <cell r="H118">
            <v>11490.325009184802</v>
          </cell>
          <cell r="I118">
            <v>10918.513992843013</v>
          </cell>
          <cell r="J118">
            <v>48633.434739228534</v>
          </cell>
          <cell r="K118">
            <v>50059.75</v>
          </cell>
          <cell r="L118">
            <v>8976.2430939226469</v>
          </cell>
          <cell r="M118">
            <v>850193.53706490318</v>
          </cell>
          <cell r="N118">
            <v>120000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2745</v>
          </cell>
          <cell r="Y118">
            <v>972938.53706490318</v>
          </cell>
          <cell r="Z118">
            <v>0</v>
          </cell>
          <cell r="AC118">
            <v>0</v>
          </cell>
          <cell r="AE118">
            <v>4</v>
          </cell>
          <cell r="AF118">
            <v>918899.91656308807</v>
          </cell>
          <cell r="AG118">
            <v>54038.620501815109</v>
          </cell>
          <cell r="AH118">
            <v>5.8807950167122501E-2</v>
          </cell>
          <cell r="AJ118">
            <v>4259.2500317057393</v>
          </cell>
          <cell r="AK118">
            <v>4611.0831140516739</v>
          </cell>
        </row>
        <row r="119">
          <cell r="D119">
            <v>3414</v>
          </cell>
          <cell r="E119" t="str">
            <v>St Thomas of Canterbury School, a Catholic Voluntary Academy</v>
          </cell>
          <cell r="F119">
            <v>207</v>
          </cell>
          <cell r="G119">
            <v>706463.79591257311</v>
          </cell>
          <cell r="H119">
            <v>7222.4900057732993</v>
          </cell>
          <cell r="I119">
            <v>6640.8023495174739</v>
          </cell>
          <cell r="J119">
            <v>18485.036422830181</v>
          </cell>
          <cell r="K119">
            <v>33675.942857142858</v>
          </cell>
          <cell r="L119">
            <v>6432.2033898305044</v>
          </cell>
          <cell r="M119">
            <v>778920.27093766746</v>
          </cell>
          <cell r="N119">
            <v>120000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3668</v>
          </cell>
          <cell r="Y119">
            <v>902588.27093766746</v>
          </cell>
          <cell r="Z119">
            <v>0</v>
          </cell>
          <cell r="AC119">
            <v>0</v>
          </cell>
          <cell r="AE119">
            <v>0</v>
          </cell>
          <cell r="AF119">
            <v>880465.64006500808</v>
          </cell>
          <cell r="AG119">
            <v>22122.630872659385</v>
          </cell>
          <cell r="AH119">
            <v>2.512605815148674E-2</v>
          </cell>
          <cell r="AJ119">
            <v>3986.1883785749183</v>
          </cell>
          <cell r="AK119">
            <v>4360.3298112930797</v>
          </cell>
        </row>
        <row r="120">
          <cell r="D120">
            <v>3412</v>
          </cell>
          <cell r="E120" t="str">
            <v>St Wilfrid's Catholic Primary School</v>
          </cell>
          <cell r="F120">
            <v>312</v>
          </cell>
          <cell r="G120">
            <v>1064814.9967377912</v>
          </cell>
          <cell r="H120">
            <v>3282.9500026242208</v>
          </cell>
          <cell r="I120">
            <v>3018.546522507937</v>
          </cell>
          <cell r="J120">
            <v>8670.1781715450179</v>
          </cell>
          <cell r="K120">
            <v>24587.727272727276</v>
          </cell>
          <cell r="L120">
            <v>3870.6766917293216</v>
          </cell>
          <cell r="M120">
            <v>1108245.075398925</v>
          </cell>
          <cell r="N120">
            <v>120000</v>
          </cell>
          <cell r="O120">
            <v>0</v>
          </cell>
          <cell r="P120">
            <v>75914.924601075021</v>
          </cell>
          <cell r="Q120">
            <v>75914.924601075021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3942</v>
          </cell>
          <cell r="Y120">
            <v>1308102.0000000005</v>
          </cell>
          <cell r="Z120">
            <v>0</v>
          </cell>
          <cell r="AC120">
            <v>0</v>
          </cell>
          <cell r="AE120">
            <v>2</v>
          </cell>
          <cell r="AF120">
            <v>1222204.8</v>
          </cell>
          <cell r="AG120">
            <v>85897.200000000419</v>
          </cell>
          <cell r="AH120">
            <v>7.0280529089724098E-2</v>
          </cell>
          <cell r="AJ120">
            <v>3762.7161290322579</v>
          </cell>
          <cell r="AK120">
            <v>4192.6346153846171</v>
          </cell>
        </row>
        <row r="121">
          <cell r="D121">
            <v>2294</v>
          </cell>
          <cell r="E121" t="str">
            <v>Stannington Infant School</v>
          </cell>
          <cell r="F121">
            <v>181</v>
          </cell>
          <cell r="G121">
            <v>617729.21285109047</v>
          </cell>
          <cell r="H121">
            <v>6894.1950055108864</v>
          </cell>
          <cell r="I121">
            <v>6338.947697266688</v>
          </cell>
          <cell r="J121">
            <v>6450.4269358327892</v>
          </cell>
          <cell r="K121">
            <v>40310.847457627126</v>
          </cell>
          <cell r="L121">
            <v>2488.75</v>
          </cell>
          <cell r="M121">
            <v>680212.37994732801</v>
          </cell>
          <cell r="N121">
            <v>120000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2014</v>
          </cell>
          <cell r="Y121">
            <v>802226.37994732801</v>
          </cell>
          <cell r="Z121">
            <v>0</v>
          </cell>
          <cell r="AC121">
            <v>0</v>
          </cell>
          <cell r="AE121">
            <v>0</v>
          </cell>
          <cell r="AF121">
            <v>768548.96591953293</v>
          </cell>
          <cell r="AG121">
            <v>33677.414027795079</v>
          </cell>
          <cell r="AH121">
            <v>4.3819477380340532E-2</v>
          </cell>
          <cell r="AJ121">
            <v>4066.2468835333311</v>
          </cell>
          <cell r="AK121">
            <v>4432.189944460376</v>
          </cell>
        </row>
        <row r="122">
          <cell r="D122">
            <v>2303</v>
          </cell>
          <cell r="E122" t="str">
            <v>Stocksbridge Junior School</v>
          </cell>
          <cell r="F122">
            <v>333</v>
          </cell>
          <cell r="G122">
            <v>1136485.2369028351</v>
          </cell>
          <cell r="H122">
            <v>27248.485021781049</v>
          </cell>
          <cell r="I122">
            <v>27954.598593947809</v>
          </cell>
          <cell r="J122">
            <v>41452.114103831889</v>
          </cell>
          <cell r="K122">
            <v>129990.7250755287</v>
          </cell>
          <cell r="L122">
            <v>1650.0000000000002</v>
          </cell>
          <cell r="M122">
            <v>1364781.1596979243</v>
          </cell>
          <cell r="N122">
            <v>120000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20584</v>
          </cell>
          <cell r="Y122">
            <v>1505365.1596979243</v>
          </cell>
          <cell r="Z122">
            <v>0</v>
          </cell>
          <cell r="AC122">
            <v>0</v>
          </cell>
          <cell r="AE122">
            <v>-3</v>
          </cell>
          <cell r="AF122">
            <v>1454064.6845220102</v>
          </cell>
          <cell r="AG122">
            <v>51300.475175914122</v>
          </cell>
          <cell r="AH122">
            <v>3.5280738004291712E-2</v>
          </cell>
          <cell r="AJ122">
            <v>4147.6934658393166</v>
          </cell>
          <cell r="AK122">
            <v>4520.6160951889615</v>
          </cell>
        </row>
        <row r="123">
          <cell r="D123">
            <v>2302</v>
          </cell>
          <cell r="E123" t="str">
            <v>Stocksbridge Nursery Infant School</v>
          </cell>
          <cell r="F123">
            <v>188</v>
          </cell>
          <cell r="G123">
            <v>641619.29290610505</v>
          </cell>
          <cell r="H123">
            <v>13131.800010496934</v>
          </cell>
          <cell r="I123">
            <v>12074.186090031795</v>
          </cell>
          <cell r="J123">
            <v>23748.244492175712</v>
          </cell>
          <cell r="K123">
            <v>66601.764705882364</v>
          </cell>
          <cell r="L123">
            <v>2501.6129032258091</v>
          </cell>
          <cell r="M123">
            <v>759676.90110791777</v>
          </cell>
          <cell r="N123">
            <v>120000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16342</v>
          </cell>
          <cell r="Y123">
            <v>896018.90110791777</v>
          </cell>
          <cell r="Z123">
            <v>0</v>
          </cell>
          <cell r="AC123">
            <v>0</v>
          </cell>
          <cell r="AE123">
            <v>-20</v>
          </cell>
          <cell r="AF123">
            <v>913330.71869070106</v>
          </cell>
          <cell r="AG123">
            <v>-17311.817582783289</v>
          </cell>
          <cell r="AH123">
            <v>-1.8954599060897158E-2</v>
          </cell>
          <cell r="AJ123">
            <v>4211.1330706283707</v>
          </cell>
          <cell r="AK123">
            <v>4766.0579846165838</v>
          </cell>
        </row>
        <row r="124">
          <cell r="D124">
            <v>2350</v>
          </cell>
          <cell r="E124" t="str">
            <v>Stradbroke Primary School</v>
          </cell>
          <cell r="F124">
            <v>417</v>
          </cell>
          <cell r="G124">
            <v>1423166.1975630096</v>
          </cell>
          <cell r="H124">
            <v>59421.395047498489</v>
          </cell>
          <cell r="I124">
            <v>56415.543464761678</v>
          </cell>
          <cell r="J124">
            <v>116045.81024608521</v>
          </cell>
          <cell r="K124">
            <v>187263.45505617978</v>
          </cell>
          <cell r="L124">
            <v>8375.1404494382095</v>
          </cell>
          <cell r="M124">
            <v>1850687.541826973</v>
          </cell>
          <cell r="N124">
            <v>120000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29754</v>
          </cell>
          <cell r="Y124">
            <v>2000441.541826973</v>
          </cell>
          <cell r="Z124">
            <v>0</v>
          </cell>
          <cell r="AC124">
            <v>0</v>
          </cell>
          <cell r="AE124">
            <v>6</v>
          </cell>
          <cell r="AF124">
            <v>1895977.4599529933</v>
          </cell>
          <cell r="AG124">
            <v>104464.08187397965</v>
          </cell>
          <cell r="AH124">
            <v>5.5097744609563876E-2</v>
          </cell>
          <cell r="AJ124">
            <v>4433.2038441678669</v>
          </cell>
          <cell r="AK124">
            <v>4797.2219228464583</v>
          </cell>
        </row>
        <row r="125">
          <cell r="D125">
            <v>2230</v>
          </cell>
          <cell r="E125" t="str">
            <v>Tinsley Meadows Primary School</v>
          </cell>
          <cell r="F125">
            <v>536</v>
          </cell>
          <cell r="G125">
            <v>1829297.5584982568</v>
          </cell>
          <cell r="H125">
            <v>65002.410051959698</v>
          </cell>
          <cell r="I125">
            <v>59767.221145657262</v>
          </cell>
          <cell r="J125">
            <v>127091.64051189163</v>
          </cell>
          <cell r="K125">
            <v>193638.56777493606</v>
          </cell>
          <cell r="L125">
            <v>132628.57142857154</v>
          </cell>
          <cell r="M125">
            <v>2407425.969411273</v>
          </cell>
          <cell r="N125">
            <v>120000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2720</v>
          </cell>
          <cell r="Y125">
            <v>2530145.969411273</v>
          </cell>
          <cell r="Z125">
            <v>0</v>
          </cell>
          <cell r="AC125">
            <v>0</v>
          </cell>
          <cell r="AE125">
            <v>8</v>
          </cell>
          <cell r="AF125">
            <v>2445492.1324643348</v>
          </cell>
          <cell r="AG125">
            <v>84653.836946938187</v>
          </cell>
          <cell r="AH125">
            <v>3.4616278589958943E-2</v>
          </cell>
          <cell r="AJ125">
            <v>4423.6457054248758</v>
          </cell>
          <cell r="AK125">
            <v>4720.4215847225241</v>
          </cell>
        </row>
        <row r="126">
          <cell r="D126">
            <v>5206</v>
          </cell>
          <cell r="E126" t="str">
            <v>Totley All Saints Church of England Voluntary Aided Primary School</v>
          </cell>
          <cell r="F126">
            <v>213</v>
          </cell>
          <cell r="G126">
            <v>726941.0073882998</v>
          </cell>
          <cell r="H126">
            <v>3282.9500026242235</v>
          </cell>
          <cell r="I126">
            <v>5131.5290882635009</v>
          </cell>
          <cell r="J126">
            <v>1666.7470079999575</v>
          </cell>
          <cell r="K126">
            <v>49312.542857142857</v>
          </cell>
          <cell r="L126">
            <v>5121.3114754098342</v>
          </cell>
          <cell r="M126">
            <v>791456.08781974006</v>
          </cell>
          <cell r="N126">
            <v>120000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3194</v>
          </cell>
          <cell r="Y126">
            <v>914650.08781974006</v>
          </cell>
          <cell r="Z126">
            <v>0</v>
          </cell>
          <cell r="AC126">
            <v>0</v>
          </cell>
          <cell r="AE126">
            <v>1</v>
          </cell>
          <cell r="AF126">
            <v>873109.39392027352</v>
          </cell>
          <cell r="AG126">
            <v>41540.69389946654</v>
          </cell>
          <cell r="AH126">
            <v>4.7577879918286339E-2</v>
          </cell>
          <cell r="AJ126">
            <v>3938.5605373597805</v>
          </cell>
          <cell r="AK126">
            <v>4294.1318676983101</v>
          </cell>
        </row>
        <row r="127">
          <cell r="D127">
            <v>2203</v>
          </cell>
          <cell r="E127" t="str">
            <v>Totley Primary School</v>
          </cell>
          <cell r="F127">
            <v>366</v>
          </cell>
          <cell r="G127">
            <v>1249109.9000193321</v>
          </cell>
          <cell r="H127">
            <v>10833.735008659944</v>
          </cell>
          <cell r="I127">
            <v>12093.833434261109</v>
          </cell>
          <cell r="J127">
            <v>2076.6662257447279</v>
          </cell>
          <cell r="K127">
            <v>63072.000000000007</v>
          </cell>
          <cell r="L127">
            <v>13905.592105263167</v>
          </cell>
          <cell r="M127">
            <v>1351091.726793261</v>
          </cell>
          <cell r="N127">
            <v>120000</v>
          </cell>
          <cell r="O127">
            <v>0</v>
          </cell>
          <cell r="P127">
            <v>58788.273206738966</v>
          </cell>
          <cell r="Q127">
            <v>58788.273206738966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3318</v>
          </cell>
          <cell r="Y127">
            <v>1533197.9999999995</v>
          </cell>
          <cell r="Z127">
            <v>0</v>
          </cell>
          <cell r="AC127">
            <v>0</v>
          </cell>
          <cell r="AE127">
            <v>27</v>
          </cell>
          <cell r="AF127">
            <v>1335547.32</v>
          </cell>
          <cell r="AG127">
            <v>197650.67999999947</v>
          </cell>
          <cell r="AH127">
            <v>0.14799227031506412</v>
          </cell>
          <cell r="AJ127">
            <v>3759.787610619469</v>
          </cell>
          <cell r="AK127">
            <v>4189.0655737704901</v>
          </cell>
        </row>
        <row r="128">
          <cell r="D128">
            <v>2034</v>
          </cell>
          <cell r="E128" t="str">
            <v>Valley Park Community School</v>
          </cell>
          <cell r="F128">
            <v>390</v>
          </cell>
          <cell r="G128">
            <v>1331018.7459222393</v>
          </cell>
          <cell r="H128">
            <v>75179.555060094746</v>
          </cell>
          <cell r="I128">
            <v>74251.362707297783</v>
          </cell>
          <cell r="J128">
            <v>149001.76848779214</v>
          </cell>
          <cell r="K128">
            <v>163610.06493506493</v>
          </cell>
          <cell r="L128">
            <v>20737.160120845914</v>
          </cell>
          <cell r="M128">
            <v>1813798.6572333348</v>
          </cell>
          <cell r="N128">
            <v>120000</v>
          </cell>
          <cell r="O128">
            <v>4204.7814910025827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10283</v>
          </cell>
          <cell r="Y128">
            <v>1948286.4387243374</v>
          </cell>
          <cell r="Z128">
            <v>0</v>
          </cell>
          <cell r="AC128">
            <v>0</v>
          </cell>
          <cell r="AE128">
            <v>18</v>
          </cell>
          <cell r="AF128">
            <v>1818951.265323051</v>
          </cell>
          <cell r="AG128">
            <v>129335.17340128636</v>
          </cell>
          <cell r="AH128">
            <v>7.1104254339830295E-2</v>
          </cell>
          <cell r="AJ128">
            <v>4709.7739390404595</v>
          </cell>
          <cell r="AK128">
            <v>4995.6062531393263</v>
          </cell>
        </row>
        <row r="129">
          <cell r="D129">
            <v>2351</v>
          </cell>
          <cell r="E129" t="str">
            <v>Walkley Primary School</v>
          </cell>
          <cell r="F129">
            <v>343</v>
          </cell>
          <cell r="G129">
            <v>1170613.9226957129</v>
          </cell>
          <cell r="H129">
            <v>28889.960023093146</v>
          </cell>
          <cell r="I129">
            <v>30605.024207138697</v>
          </cell>
          <cell r="J129">
            <v>47968.282801001165</v>
          </cell>
          <cell r="K129">
            <v>112401.35036496352</v>
          </cell>
          <cell r="L129">
            <v>19788.461538461557</v>
          </cell>
          <cell r="M129">
            <v>1410267.0016303707</v>
          </cell>
          <cell r="N129">
            <v>120000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54054.003262637401</v>
          </cell>
          <cell r="U129">
            <v>54054.003262637401</v>
          </cell>
          <cell r="V129">
            <v>0</v>
          </cell>
          <cell r="W129">
            <v>0</v>
          </cell>
          <cell r="X129">
            <v>22954</v>
          </cell>
          <cell r="Y129">
            <v>1607275.0048930077</v>
          </cell>
          <cell r="Z129">
            <v>0</v>
          </cell>
          <cell r="AC129">
            <v>2.12143175303936E-4</v>
          </cell>
          <cell r="AE129">
            <v>18</v>
          </cell>
          <cell r="AF129">
            <v>1503224.7557029715</v>
          </cell>
          <cell r="AG129">
            <v>104050.24919003621</v>
          </cell>
          <cell r="AH129">
            <v>6.9218025312108369E-2</v>
          </cell>
          <cell r="AJ129">
            <v>4432.7879603168358</v>
          </cell>
          <cell r="AK129">
            <v>4685.9329588717428</v>
          </cell>
        </row>
        <row r="130">
          <cell r="D130">
            <v>3432</v>
          </cell>
          <cell r="E130" t="str">
            <v>Watercliffe Meadow Community Primary School</v>
          </cell>
          <cell r="F130">
            <v>414</v>
          </cell>
          <cell r="G130">
            <v>1412927.5918251462</v>
          </cell>
          <cell r="H130">
            <v>66315.590053009408</v>
          </cell>
          <cell r="I130">
            <v>67151.386036380296</v>
          </cell>
          <cell r="J130">
            <v>151355.08196302911</v>
          </cell>
          <cell r="K130">
            <v>172134.00000000003</v>
          </cell>
          <cell r="L130">
            <v>22512.71186440677</v>
          </cell>
          <cell r="M130">
            <v>1892396.3617419717</v>
          </cell>
          <cell r="N130">
            <v>120000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46458</v>
          </cell>
          <cell r="Y130">
            <v>2058854.3617419717</v>
          </cell>
          <cell r="Z130">
            <v>0</v>
          </cell>
          <cell r="AC130">
            <v>0</v>
          </cell>
          <cell r="AE130">
            <v>0</v>
          </cell>
          <cell r="AF130">
            <v>1959025.330181326</v>
          </cell>
          <cell r="AG130">
            <v>99829.031560645672</v>
          </cell>
          <cell r="AH130">
            <v>5.0958520047010097E-2</v>
          </cell>
          <cell r="AJ130">
            <v>4552.0652419838789</v>
          </cell>
          <cell r="AK130">
            <v>4973.0781684588692</v>
          </cell>
        </row>
        <row r="131">
          <cell r="D131">
            <v>2319</v>
          </cell>
          <cell r="E131" t="str">
            <v>Waterthorpe Infant School</v>
          </cell>
          <cell r="F131">
            <v>128</v>
          </cell>
          <cell r="G131">
            <v>436847.17814883747</v>
          </cell>
          <cell r="H131">
            <v>14444.980011546595</v>
          </cell>
          <cell r="I131">
            <v>13710.043560294136</v>
          </cell>
          <cell r="J131">
            <v>16365.831410338344</v>
          </cell>
          <cell r="K131">
            <v>56821.621621621627</v>
          </cell>
          <cell r="L131">
            <v>951.35135135135044</v>
          </cell>
          <cell r="M131">
            <v>539141.00610398955</v>
          </cell>
          <cell r="N131">
            <v>120000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16966</v>
          </cell>
          <cell r="Y131">
            <v>676107.00610398955</v>
          </cell>
          <cell r="Z131">
            <v>0</v>
          </cell>
          <cell r="AC131">
            <v>0</v>
          </cell>
          <cell r="AE131">
            <v>9</v>
          </cell>
          <cell r="AF131">
            <v>609437.30197099957</v>
          </cell>
          <cell r="AG131">
            <v>66669.70413298998</v>
          </cell>
          <cell r="AH131">
            <v>0.10939550945990913</v>
          </cell>
          <cell r="AJ131">
            <v>4941.4418653025177</v>
          </cell>
          <cell r="AK131">
            <v>5282.0859851874184</v>
          </cell>
        </row>
        <row r="132">
          <cell r="D132">
            <v>2352</v>
          </cell>
          <cell r="E132" t="str">
            <v>Westways Primary School</v>
          </cell>
          <cell r="F132">
            <v>570</v>
          </cell>
          <cell r="G132">
            <v>1945335.0901940418</v>
          </cell>
          <cell r="H132">
            <v>21339.175017057423</v>
          </cell>
          <cell r="I132">
            <v>25882.101464786043</v>
          </cell>
          <cell r="J132">
            <v>33211.190962189408</v>
          </cell>
          <cell r="K132">
            <v>146592.13075060531</v>
          </cell>
          <cell r="L132">
            <v>66462</v>
          </cell>
          <cell r="M132">
            <v>2238821.6883886801</v>
          </cell>
          <cell r="N132">
            <v>120000</v>
          </cell>
          <cell r="O132">
            <v>5219.9999999999845</v>
          </cell>
          <cell r="P132">
            <v>18558.311611319812</v>
          </cell>
          <cell r="Q132">
            <v>18558.311611319812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32364</v>
          </cell>
          <cell r="Y132">
            <v>2414964</v>
          </cell>
          <cell r="Z132">
            <v>0</v>
          </cell>
          <cell r="AC132">
            <v>0</v>
          </cell>
          <cell r="AE132">
            <v>-15</v>
          </cell>
          <cell r="AF132">
            <v>2373871.9272245043</v>
          </cell>
          <cell r="AG132">
            <v>41092.072775495704</v>
          </cell>
          <cell r="AH132">
            <v>1.7310147318494954E-2</v>
          </cell>
          <cell r="AJ132">
            <v>3878.0207302982981</v>
          </cell>
          <cell r="AK132">
            <v>4236.7789473684206</v>
          </cell>
        </row>
        <row r="133">
          <cell r="D133">
            <v>2311</v>
          </cell>
          <cell r="E133" t="str">
            <v>Wharncliffe Side Primary School</v>
          </cell>
          <cell r="F133">
            <v>134</v>
          </cell>
          <cell r="G133">
            <v>457324.38962456421</v>
          </cell>
          <cell r="H133">
            <v>9848.8500078726611</v>
          </cell>
          <cell r="I133">
            <v>9055.6395675238109</v>
          </cell>
          <cell r="J133">
            <v>18438.630473651512</v>
          </cell>
          <cell r="K133">
            <v>57688.717948717946</v>
          </cell>
          <cell r="L133">
            <v>0</v>
          </cell>
          <cell r="M133">
            <v>552356.22762233019</v>
          </cell>
          <cell r="N133">
            <v>120000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3457</v>
          </cell>
          <cell r="Y133">
            <v>675813.22762233019</v>
          </cell>
          <cell r="Z133">
            <v>0</v>
          </cell>
          <cell r="AC133">
            <v>0</v>
          </cell>
          <cell r="AE133">
            <v>-16</v>
          </cell>
          <cell r="AF133">
            <v>707582.95542638947</v>
          </cell>
          <cell r="AG133">
            <v>-31769.727804059279</v>
          </cell>
          <cell r="AH133">
            <v>-4.4898944442372614E-2</v>
          </cell>
          <cell r="AJ133">
            <v>4537.3397028425961</v>
          </cell>
          <cell r="AK133">
            <v>5043.3822956890317</v>
          </cell>
        </row>
        <row r="134">
          <cell r="D134">
            <v>2040</v>
          </cell>
          <cell r="E134" t="str">
            <v>Whiteways Primary School</v>
          </cell>
          <cell r="F134">
            <v>414</v>
          </cell>
          <cell r="G134">
            <v>1412927.5918251462</v>
          </cell>
          <cell r="H134">
            <v>63689.230050909966</v>
          </cell>
          <cell r="I134">
            <v>58559.802536654053</v>
          </cell>
          <cell r="J134">
            <v>119517.17375274425</v>
          </cell>
          <cell r="K134">
            <v>224405.88039867111</v>
          </cell>
          <cell r="L134">
            <v>116408.42696629219</v>
          </cell>
          <cell r="M134">
            <v>1995508.1055304178</v>
          </cell>
          <cell r="N134">
            <v>120000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7412</v>
          </cell>
          <cell r="Y134">
            <v>2122920.1055304175</v>
          </cell>
          <cell r="Z134">
            <v>0</v>
          </cell>
          <cell r="AC134">
            <v>0</v>
          </cell>
          <cell r="AE134">
            <v>-10</v>
          </cell>
          <cell r="AF134">
            <v>2123257.2982354364</v>
          </cell>
          <cell r="AG134">
            <v>-337.19270501891151</v>
          </cell>
          <cell r="AH134">
            <v>-1.5880915859756628E-4</v>
          </cell>
          <cell r="AJ134">
            <v>4827.8023071590487</v>
          </cell>
          <cell r="AK134">
            <v>5127.8263418609122</v>
          </cell>
        </row>
        <row r="135">
          <cell r="D135">
            <v>2027</v>
          </cell>
          <cell r="E135" t="str">
            <v>Wincobank Nursery and Infant School</v>
          </cell>
          <cell r="F135">
            <v>131</v>
          </cell>
          <cell r="G135">
            <v>447085.78388670087</v>
          </cell>
          <cell r="H135">
            <v>22980.650018369586</v>
          </cell>
          <cell r="I135">
            <v>21129.825657555597</v>
          </cell>
          <cell r="J135">
            <v>31250.539609391344</v>
          </cell>
          <cell r="K135">
            <v>62367.39130434781</v>
          </cell>
          <cell r="L135">
            <v>19002.197802197825</v>
          </cell>
          <cell r="M135">
            <v>603816.38827856304</v>
          </cell>
          <cell r="N135">
            <v>120000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2345</v>
          </cell>
          <cell r="Y135">
            <v>726161.38827856304</v>
          </cell>
          <cell r="Z135">
            <v>0</v>
          </cell>
          <cell r="AC135">
            <v>0</v>
          </cell>
          <cell r="AE135">
            <v>-23</v>
          </cell>
          <cell r="AF135">
            <v>781185.36575115309</v>
          </cell>
          <cell r="AG135">
            <v>-55023.97747259005</v>
          </cell>
          <cell r="AH135">
            <v>-7.0436518507590626E-2</v>
          </cell>
          <cell r="AJ135">
            <v>4892.7522451373579</v>
          </cell>
          <cell r="AK135">
            <v>5543.2167044165117</v>
          </cell>
        </row>
        <row r="136">
          <cell r="D136">
            <v>2361</v>
          </cell>
          <cell r="E136" t="str">
            <v>Windmill Hill Primary School</v>
          </cell>
          <cell r="F136">
            <v>351</v>
          </cell>
          <cell r="G136">
            <v>1197916.8713300154</v>
          </cell>
          <cell r="H136">
            <v>15758.160012596312</v>
          </cell>
          <cell r="I136">
            <v>17611.904815888687</v>
          </cell>
          <cell r="J136">
            <v>23527.81623357713</v>
          </cell>
          <cell r="K136">
            <v>96698.264331210186</v>
          </cell>
          <cell r="L136">
            <v>2428.3018867924607</v>
          </cell>
          <cell r="M136">
            <v>1353941.3186100803</v>
          </cell>
          <cell r="N136">
            <v>120000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4316</v>
          </cell>
          <cell r="Y136">
            <v>1478257.3186100803</v>
          </cell>
          <cell r="Z136">
            <v>0</v>
          </cell>
          <cell r="AC136">
            <v>0</v>
          </cell>
          <cell r="AE136">
            <v>-27</v>
          </cell>
          <cell r="AF136">
            <v>1525095.6594914105</v>
          </cell>
          <cell r="AG136">
            <v>-46838.340881330194</v>
          </cell>
          <cell r="AH136">
            <v>-3.0711739679955462E-2</v>
          </cell>
          <cell r="AJ136">
            <v>3854.7646018291284</v>
          </cell>
          <cell r="AK136">
            <v>4211.5593122794307</v>
          </cell>
        </row>
        <row r="137">
          <cell r="D137">
            <v>2043</v>
          </cell>
          <cell r="E137" t="str">
            <v>Wisewood Community Primary School</v>
          </cell>
          <cell r="F137">
            <v>162</v>
          </cell>
          <cell r="G137">
            <v>552884.70984462241</v>
          </cell>
          <cell r="H137">
            <v>27248.485021781089</v>
          </cell>
          <cell r="I137">
            <v>25053.93613681593</v>
          </cell>
          <cell r="J137">
            <v>19010.970513521555</v>
          </cell>
          <cell r="K137">
            <v>62608.23529411765</v>
          </cell>
          <cell r="L137">
            <v>5647.1830985915458</v>
          </cell>
          <cell r="M137">
            <v>692453.5199094502</v>
          </cell>
          <cell r="N137">
            <v>120000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71.491633928780772</v>
          </cell>
          <cell r="U137">
            <v>71.491633928780772</v>
          </cell>
          <cell r="V137">
            <v>0</v>
          </cell>
          <cell r="W137">
            <v>0</v>
          </cell>
          <cell r="X137">
            <v>2320</v>
          </cell>
          <cell r="Y137">
            <v>814845.01154337917</v>
          </cell>
          <cell r="Z137">
            <v>0</v>
          </cell>
          <cell r="AC137">
            <v>4.3695792555809021E-5</v>
          </cell>
          <cell r="AE137">
            <v>2</v>
          </cell>
          <cell r="AF137">
            <v>792884.03925770917</v>
          </cell>
          <cell r="AG137">
            <v>21960.972285669995</v>
          </cell>
          <cell r="AH137">
            <v>2.769758400765597E-2</v>
          </cell>
          <cell r="AJ137">
            <v>4775.6452453606817</v>
          </cell>
          <cell r="AK137">
            <v>5029.9074786628344</v>
          </cell>
        </row>
        <row r="138">
          <cell r="D138">
            <v>2139</v>
          </cell>
          <cell r="E138" t="str">
            <v>Woodhouse West Primary School</v>
          </cell>
          <cell r="F138">
            <v>343</v>
          </cell>
          <cell r="G138">
            <v>1170613.9226957129</v>
          </cell>
          <cell r="H138">
            <v>49572.545039625758</v>
          </cell>
          <cell r="I138">
            <v>49135.797969773339</v>
          </cell>
          <cell r="J138">
            <v>88809.385240647403</v>
          </cell>
          <cell r="K138">
            <v>140844.375</v>
          </cell>
          <cell r="L138">
            <v>10883.653846153849</v>
          </cell>
          <cell r="M138">
            <v>1509859.6797919134</v>
          </cell>
          <cell r="N138">
            <v>120000</v>
          </cell>
          <cell r="O138">
            <v>9378.0000000000055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5040</v>
          </cell>
          <cell r="Y138">
            <v>1644277.6797919134</v>
          </cell>
          <cell r="Z138">
            <v>0</v>
          </cell>
          <cell r="AA138">
            <v>202086870.99551499</v>
          </cell>
          <cell r="AC138">
            <v>0</v>
          </cell>
          <cell r="AE138">
            <v>-2</v>
          </cell>
          <cell r="AF138">
            <v>1609884.0158615003</v>
          </cell>
          <cell r="AG138">
            <v>34393.66393041308</v>
          </cell>
          <cell r="AH138">
            <v>2.1364063244026888E-2</v>
          </cell>
          <cell r="AJ138">
            <v>4472.3079216275373</v>
          </cell>
          <cell r="AK138">
            <v>4793.8124775274446</v>
          </cell>
        </row>
        <row r="139">
          <cell r="D139">
            <v>2324</v>
          </cell>
          <cell r="E139" t="str">
            <v>Woodseats Primary School</v>
          </cell>
          <cell r="F139">
            <v>363</v>
          </cell>
          <cell r="G139">
            <v>1238871.2942814687</v>
          </cell>
          <cell r="H139">
            <v>36112.450028866479</v>
          </cell>
          <cell r="I139">
            <v>34602.075400117348</v>
          </cell>
          <cell r="J139">
            <v>44866.81853089451</v>
          </cell>
          <cell r="K139">
            <v>100056.56896551725</v>
          </cell>
          <cell r="L139">
            <v>14214.563106796109</v>
          </cell>
          <cell r="M139">
            <v>1468723.7703136604</v>
          </cell>
          <cell r="N139">
            <v>120000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4890</v>
          </cell>
          <cell r="Y139">
            <v>1593613.7703136604</v>
          </cell>
          <cell r="Z139">
            <v>0</v>
          </cell>
          <cell r="AA139">
            <v>665289.6884590697</v>
          </cell>
          <cell r="AC139">
            <v>0</v>
          </cell>
          <cell r="AE139">
            <v>2</v>
          </cell>
          <cell r="AF139">
            <v>1538654.3861593546</v>
          </cell>
          <cell r="AG139">
            <v>54959.384154305793</v>
          </cell>
          <cell r="AH139">
            <v>3.5719122272474896E-2</v>
          </cell>
          <cell r="AJ139">
            <v>4082.3205156768827</v>
          </cell>
          <cell r="AK139">
            <v>4390.1205793764748</v>
          </cell>
        </row>
        <row r="140">
          <cell r="D140">
            <v>2327</v>
          </cell>
          <cell r="E140" t="str">
            <v>Woodthorpe Primary School</v>
          </cell>
          <cell r="F140">
            <v>403</v>
          </cell>
          <cell r="G140">
            <v>1375386.0374529804</v>
          </cell>
          <cell r="H140">
            <v>76492.7350611445</v>
          </cell>
          <cell r="I140">
            <v>74883.465050206432</v>
          </cell>
          <cell r="J140">
            <v>158623.26861749959</v>
          </cell>
          <cell r="K140">
            <v>156420.90778097982</v>
          </cell>
          <cell r="L140">
            <v>9636.9565217391282</v>
          </cell>
          <cell r="M140">
            <v>1851443.3704845498</v>
          </cell>
          <cell r="N140">
            <v>120000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48024</v>
          </cell>
          <cell r="Y140">
            <v>2019467.3704845498</v>
          </cell>
          <cell r="Z140">
            <v>0</v>
          </cell>
          <cell r="AA140">
            <v>2183479.9681392573</v>
          </cell>
          <cell r="AC140">
            <v>0</v>
          </cell>
          <cell r="AE140">
            <v>5</v>
          </cell>
          <cell r="AF140">
            <v>1953760.743195046</v>
          </cell>
          <cell r="AG140">
            <v>65706.627289503813</v>
          </cell>
          <cell r="AH140">
            <v>3.3630846314401684E-2</v>
          </cell>
          <cell r="AJ140">
            <v>4717.4217238568999</v>
          </cell>
          <cell r="AK140">
            <v>5011.0852865621582</v>
          </cell>
        </row>
        <row r="141">
          <cell r="D141">
            <v>2321</v>
          </cell>
          <cell r="E141" t="str">
            <v>Wybourn Community Primary &amp; Nursery School</v>
          </cell>
          <cell r="F141">
            <v>414</v>
          </cell>
          <cell r="G141">
            <v>1412927.5918251462</v>
          </cell>
          <cell r="H141">
            <v>82730.340066130491</v>
          </cell>
          <cell r="I141">
            <v>77346.591354651304</v>
          </cell>
          <cell r="J141">
            <v>160123.72764094267</v>
          </cell>
          <cell r="K141">
            <v>222711.54069767441</v>
          </cell>
          <cell r="L141">
            <v>19996.317280453262</v>
          </cell>
          <cell r="M141">
            <v>1975836.1088649984</v>
          </cell>
          <cell r="N141">
            <v>120000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10000</v>
          </cell>
          <cell r="X141">
            <v>5040</v>
          </cell>
          <cell r="Y141">
            <v>2110876.1088649984</v>
          </cell>
          <cell r="Z141">
            <v>0</v>
          </cell>
          <cell r="AA141">
            <v>1850517.7131137729</v>
          </cell>
          <cell r="AC141">
            <v>0</v>
          </cell>
          <cell r="AE141">
            <v>5</v>
          </cell>
          <cell r="AF141">
            <v>2024233.0742748312</v>
          </cell>
          <cell r="AG141">
            <v>86643.034590167226</v>
          </cell>
          <cell r="AH141">
            <v>4.2802894435072181E-2</v>
          </cell>
          <cell r="AJ141">
            <v>4760.9840168088786</v>
          </cell>
          <cell r="AK141">
            <v>5098.7345624758418</v>
          </cell>
        </row>
        <row r="142">
          <cell r="D142">
            <v>0</v>
          </cell>
          <cell r="E142">
            <v>0</v>
          </cell>
          <cell r="G142"/>
          <cell r="H142"/>
          <cell r="I142"/>
          <cell r="J142"/>
          <cell r="M142"/>
          <cell r="N142"/>
          <cell r="O142"/>
          <cell r="P142"/>
          <cell r="Q142"/>
          <cell r="R142"/>
          <cell r="S142"/>
          <cell r="T142"/>
          <cell r="U142"/>
          <cell r="V142"/>
          <cell r="W142"/>
          <cell r="X142"/>
          <cell r="Y142"/>
          <cell r="AA142">
            <v>206786158.3652271</v>
          </cell>
          <cell r="AC142"/>
          <cell r="AE142"/>
          <cell r="AF142"/>
          <cell r="AH142"/>
          <cell r="AJ142"/>
          <cell r="AK142"/>
        </row>
        <row r="143">
          <cell r="D143">
            <v>0</v>
          </cell>
          <cell r="E143" t="str">
            <v>Total Primary</v>
          </cell>
          <cell r="F143">
            <v>43315</v>
          </cell>
          <cell r="G143">
            <v>147828402.5118508</v>
          </cell>
          <cell r="H143">
            <v>4074140.9532566639</v>
          </cell>
          <cell r="I143">
            <v>4066367.7539596814</v>
          </cell>
          <cell r="J143">
            <v>8003530.6260505794</v>
          </cell>
          <cell r="K143">
            <v>14418359.396328634</v>
          </cell>
          <cell r="L143">
            <v>3032649.7551168897</v>
          </cell>
          <cell r="M143">
            <v>181423450.99656326</v>
          </cell>
          <cell r="N143">
            <v>15960000</v>
          </cell>
          <cell r="O143">
            <v>183475.49470535343</v>
          </cell>
          <cell r="P143"/>
          <cell r="Q143">
            <v>1492731.6077145247</v>
          </cell>
          <cell r="R143">
            <v>0</v>
          </cell>
          <cell r="S143">
            <v>0</v>
          </cell>
          <cell r="T143">
            <v>514049.60004674434</v>
          </cell>
          <cell r="U143">
            <v>514049.60004674434</v>
          </cell>
          <cell r="V143">
            <v>409359.4725650457</v>
          </cell>
          <cell r="W143">
            <v>133356.82392</v>
          </cell>
          <cell r="X143">
            <v>1970447</v>
          </cell>
          <cell r="Y143">
            <v>202086870.99551499</v>
          </cell>
          <cell r="Z143">
            <v>206786158.36522457</v>
          </cell>
          <cell r="AA143" t="str">
            <v>ISB Primary</v>
          </cell>
          <cell r="AB143"/>
          <cell r="AC143"/>
          <cell r="AD143"/>
          <cell r="AE143">
            <v>-278</v>
          </cell>
          <cell r="AF143">
            <v>195951700.531818</v>
          </cell>
          <cell r="AG143">
            <v>6135170.4636969864</v>
          </cell>
          <cell r="AH143">
            <v>3.1309605617333119E-2</v>
          </cell>
          <cell r="AI143"/>
          <cell r="AJ143">
            <v>4130.016217280996</v>
          </cell>
          <cell r="AK143">
            <v>4665.5170494174072</v>
          </cell>
        </row>
        <row r="144">
          <cell r="D144">
            <v>0</v>
          </cell>
          <cell r="E144">
            <v>0</v>
          </cell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>
            <v>18</v>
          </cell>
          <cell r="R144"/>
          <cell r="S144">
            <v>0</v>
          </cell>
          <cell r="T144"/>
          <cell r="U144">
            <v>16</v>
          </cell>
          <cell r="V144"/>
          <cell r="W144"/>
          <cell r="X144"/>
          <cell r="Y144"/>
          <cell r="Z144">
            <v>-2.5185290724039078E-6</v>
          </cell>
          <cell r="AA144" t="str">
            <v>Sector Balance</v>
          </cell>
          <cell r="AB144"/>
          <cell r="AC144"/>
          <cell r="AD144"/>
          <cell r="AE144"/>
          <cell r="AF144"/>
          <cell r="AG144"/>
          <cell r="AH144"/>
          <cell r="AI144"/>
          <cell r="AJ144"/>
          <cell r="AK144"/>
        </row>
        <row r="145">
          <cell r="D145">
            <v>0</v>
          </cell>
          <cell r="E145" t="str">
            <v>Secondary</v>
          </cell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>
            <v>0</v>
          </cell>
          <cell r="T145"/>
          <cell r="U145">
            <v>3836.1910451249578</v>
          </cell>
          <cell r="V145"/>
          <cell r="W145"/>
          <cell r="X145"/>
          <cell r="Y145"/>
          <cell r="Z145"/>
          <cell r="AA145"/>
          <cell r="AB145"/>
          <cell r="AC145"/>
          <cell r="AD145"/>
          <cell r="AE145"/>
          <cell r="AF145"/>
          <cell r="AG145"/>
          <cell r="AH145"/>
          <cell r="AI145"/>
          <cell r="AJ145"/>
          <cell r="AK145"/>
        </row>
        <row r="146">
          <cell r="D146">
            <v>0</v>
          </cell>
          <cell r="E146">
            <v>0</v>
          </cell>
          <cell r="G146"/>
          <cell r="H146"/>
          <cell r="I146"/>
          <cell r="J146"/>
          <cell r="M146"/>
          <cell r="N146"/>
          <cell r="O146"/>
          <cell r="P146"/>
          <cell r="Q146"/>
          <cell r="R146">
            <v>5415</v>
          </cell>
          <cell r="S146"/>
          <cell r="T146"/>
          <cell r="U146"/>
          <cell r="V146"/>
          <cell r="W146"/>
          <cell r="X146"/>
          <cell r="Y146"/>
          <cell r="AC146"/>
          <cell r="AE146"/>
          <cell r="AF146"/>
          <cell r="AH146"/>
          <cell r="AJ146"/>
          <cell r="AK146"/>
        </row>
        <row r="147">
          <cell r="D147">
            <v>5401</v>
          </cell>
          <cell r="E147" t="str">
            <v>All Saints' Catholic High School</v>
          </cell>
          <cell r="F147">
            <v>1018</v>
          </cell>
          <cell r="G147">
            <v>4731060.4283173755</v>
          </cell>
          <cell r="H147">
            <v>94062.65454880269</v>
          </cell>
          <cell r="I147">
            <v>107188.38048424829</v>
          </cell>
          <cell r="J147">
            <v>356508.51521381654</v>
          </cell>
          <cell r="K147">
            <v>360700.18755157106</v>
          </cell>
          <cell r="L147">
            <v>25269.82300884954</v>
          </cell>
          <cell r="M147">
            <v>5674789.9891246632</v>
          </cell>
          <cell r="N147">
            <v>120000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35496</v>
          </cell>
          <cell r="Y147">
            <v>5830285.9891246632</v>
          </cell>
          <cell r="Z147">
            <v>0</v>
          </cell>
          <cell r="AC147">
            <v>0</v>
          </cell>
          <cell r="AE147">
            <v>-9</v>
          </cell>
          <cell r="AF147">
            <v>5633719.8148757666</v>
          </cell>
          <cell r="AG147">
            <v>196566.17424889654</v>
          </cell>
          <cell r="AH147">
            <v>3.4891009973528682E-2</v>
          </cell>
          <cell r="AJ147">
            <v>5220.8283883892573</v>
          </cell>
          <cell r="AK147">
            <v>5727.1964529711822</v>
          </cell>
        </row>
        <row r="148">
          <cell r="D148">
            <v>4017</v>
          </cell>
          <cell r="E148" t="str">
            <v>Bradfield School</v>
          </cell>
          <cell r="F148">
            <v>1067</v>
          </cell>
          <cell r="G148">
            <v>4943221.8739672452</v>
          </cell>
          <cell r="H148">
            <v>59243.881870516372</v>
          </cell>
          <cell r="I148">
            <v>60709.809745140643</v>
          </cell>
          <cell r="J148">
            <v>77287.041112585808</v>
          </cell>
          <cell r="K148">
            <v>263231.59383176704</v>
          </cell>
          <cell r="L148">
            <v>0</v>
          </cell>
          <cell r="M148">
            <v>5403694.2005272554</v>
          </cell>
          <cell r="N148">
            <v>120000</v>
          </cell>
          <cell r="O148">
            <v>0</v>
          </cell>
          <cell r="P148">
            <v>254110.79947274478</v>
          </cell>
          <cell r="Q148">
            <v>254110.79947274478</v>
          </cell>
          <cell r="R148">
            <v>0</v>
          </cell>
          <cell r="S148">
            <v>0</v>
          </cell>
          <cell r="T148">
            <v>28800.475518822735</v>
          </cell>
          <cell r="U148">
            <v>28800.475518822735</v>
          </cell>
          <cell r="V148">
            <v>346961.64952582598</v>
          </cell>
          <cell r="W148">
            <v>0</v>
          </cell>
          <cell r="X148">
            <v>30689</v>
          </cell>
          <cell r="Y148">
            <v>6184256.1250446513</v>
          </cell>
          <cell r="Z148">
            <v>0</v>
          </cell>
          <cell r="AC148">
            <v>-4.7317706048488617E-5</v>
          </cell>
          <cell r="AE148">
            <v>40</v>
          </cell>
          <cell r="AF148">
            <v>5844197.8643446472</v>
          </cell>
          <cell r="AG148">
            <v>340058.26070000418</v>
          </cell>
          <cell r="AH148">
            <v>5.8187328456945978E-2</v>
          </cell>
          <cell r="AJ148">
            <v>5425.7729350970276</v>
          </cell>
          <cell r="AK148">
            <v>5795.9288894514075</v>
          </cell>
        </row>
        <row r="149">
          <cell r="D149">
            <v>4000</v>
          </cell>
          <cell r="E149" t="str">
            <v>Chaucer School</v>
          </cell>
          <cell r="F149">
            <v>868</v>
          </cell>
          <cell r="G149">
            <v>4039404.341505914</v>
          </cell>
          <cell r="H149">
            <v>217227.56685856052</v>
          </cell>
          <cell r="I149">
            <v>208276.23868701412</v>
          </cell>
          <cell r="J149">
            <v>488039.98889507668</v>
          </cell>
          <cell r="K149">
            <v>454873.56913715095</v>
          </cell>
          <cell r="L149">
            <v>20813.979238754382</v>
          </cell>
          <cell r="M149">
            <v>5428635.6843224708</v>
          </cell>
          <cell r="N149">
            <v>120000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18169</v>
          </cell>
          <cell r="Y149">
            <v>5566804.6843224708</v>
          </cell>
          <cell r="Z149">
            <v>0</v>
          </cell>
          <cell r="AC149">
            <v>0</v>
          </cell>
          <cell r="AE149">
            <v>17</v>
          </cell>
          <cell r="AF149">
            <v>5291210.8901296882</v>
          </cell>
          <cell r="AG149">
            <v>275593.7941927826</v>
          </cell>
          <cell r="AH149">
            <v>5.2085203163396834E-2</v>
          </cell>
          <cell r="AJ149">
            <v>5952.8591188362961</v>
          </cell>
          <cell r="AK149">
            <v>6413.369451984413</v>
          </cell>
        </row>
        <row r="150">
          <cell r="D150">
            <v>4012</v>
          </cell>
          <cell r="E150" t="str">
            <v>Ecclesfield School</v>
          </cell>
          <cell r="F150">
            <v>1700</v>
          </cell>
          <cell r="G150">
            <v>7895930.3702093326</v>
          </cell>
          <cell r="H150">
            <v>181889.11100597121</v>
          </cell>
          <cell r="I150">
            <v>176901.46906208631</v>
          </cell>
          <cell r="J150">
            <v>367636.20909071667</v>
          </cell>
          <cell r="K150">
            <v>671029.16133847053</v>
          </cell>
          <cell r="L150">
            <v>5940.0000000000055</v>
          </cell>
          <cell r="M150">
            <v>9299326.320706578</v>
          </cell>
          <cell r="N150">
            <v>120000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577516.9237361839</v>
          </cell>
          <cell r="W150">
            <v>0</v>
          </cell>
          <cell r="X150">
            <v>44370</v>
          </cell>
          <cell r="Y150">
            <v>10041213.244442763</v>
          </cell>
          <cell r="Z150">
            <v>0</v>
          </cell>
          <cell r="AC150">
            <v>0</v>
          </cell>
          <cell r="AE150">
            <v>27</v>
          </cell>
          <cell r="AF150">
            <v>9548075.4596974347</v>
          </cell>
          <cell r="AG150">
            <v>493137.78474532813</v>
          </cell>
          <cell r="AH150">
            <v>5.1647872581953282E-2</v>
          </cell>
          <cell r="AJ150">
            <v>5442.3780751329559</v>
          </cell>
          <cell r="AK150">
            <v>5906.5960261428017</v>
          </cell>
        </row>
        <row r="151">
          <cell r="D151">
            <v>4280</v>
          </cell>
          <cell r="E151" t="str">
            <v>Fir Vale School</v>
          </cell>
          <cell r="F151">
            <v>977</v>
          </cell>
          <cell r="G151">
            <v>4552308.9761283034</v>
          </cell>
          <cell r="H151">
            <v>280109.2309491965</v>
          </cell>
          <cell r="I151">
            <v>239092.95274710344</v>
          </cell>
          <cell r="J151">
            <v>454201.79524509446</v>
          </cell>
          <cell r="K151">
            <v>575865.94494591549</v>
          </cell>
          <cell r="L151">
            <v>152405.96292481947</v>
          </cell>
          <cell r="M151">
            <v>6253984.8629404325</v>
          </cell>
          <cell r="N151">
            <v>120000</v>
          </cell>
          <cell r="O151">
            <v>9782.4381930184718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331902.3732295598</v>
          </cell>
          <cell r="W151">
            <v>0</v>
          </cell>
          <cell r="X151">
            <v>30537</v>
          </cell>
          <cell r="Y151">
            <v>6746206.6743630096</v>
          </cell>
          <cell r="Z151">
            <v>0</v>
          </cell>
          <cell r="AC151">
            <v>0</v>
          </cell>
          <cell r="AE151">
            <v>37</v>
          </cell>
          <cell r="AF151">
            <v>6226092.220019062</v>
          </cell>
          <cell r="AG151">
            <v>520114.45434394758</v>
          </cell>
          <cell r="AH151">
            <v>8.3537865480308476E-2</v>
          </cell>
          <cell r="AJ151">
            <v>6358.7223617224063</v>
          </cell>
          <cell r="AK151">
            <v>6905.0221846090171</v>
          </cell>
        </row>
        <row r="152">
          <cell r="D152">
            <v>4003</v>
          </cell>
          <cell r="E152" t="str">
            <v>Firth Park Academy</v>
          </cell>
          <cell r="F152">
            <v>1151</v>
          </cell>
          <cell r="G152">
            <v>5363046.138819281</v>
          </cell>
          <cell r="H152">
            <v>272833.66650895722</v>
          </cell>
          <cell r="I152">
            <v>271249.2116548972</v>
          </cell>
          <cell r="J152">
            <v>619333.65629599045</v>
          </cell>
          <cell r="K152">
            <v>553849.81858385669</v>
          </cell>
          <cell r="L152">
            <v>102554.1</v>
          </cell>
          <cell r="M152">
            <v>7182866.5918629812</v>
          </cell>
          <cell r="N152">
            <v>120000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19760</v>
          </cell>
          <cell r="Y152">
            <v>7322626.5918629812</v>
          </cell>
          <cell r="Z152">
            <v>0</v>
          </cell>
          <cell r="AC152">
            <v>0</v>
          </cell>
          <cell r="AE152">
            <v>-23</v>
          </cell>
          <cell r="AF152">
            <v>7288061.3088873737</v>
          </cell>
          <cell r="AG152">
            <v>34565.282975607552</v>
          </cell>
          <cell r="AH152">
            <v>4.7427267020184322E-3</v>
          </cell>
          <cell r="AJ152">
            <v>5943.1086787797049</v>
          </cell>
          <cell r="AK152">
            <v>6361.9692370660132</v>
          </cell>
        </row>
        <row r="153">
          <cell r="D153">
            <v>4007</v>
          </cell>
          <cell r="E153" t="str">
            <v>Forge Valley School</v>
          </cell>
          <cell r="F153">
            <v>1173</v>
          </cell>
          <cell r="G153">
            <v>5442305.5488505</v>
          </cell>
          <cell r="H153">
            <v>120046.81326394121</v>
          </cell>
          <cell r="I153">
            <v>122318.80713695587</v>
          </cell>
          <cell r="J153">
            <v>181384.69028008945</v>
          </cell>
          <cell r="K153">
            <v>358144.23763030081</v>
          </cell>
          <cell r="L153">
            <v>22274.999999999927</v>
          </cell>
          <cell r="M153">
            <v>6246475.0971617876</v>
          </cell>
          <cell r="N153">
            <v>120000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34182</v>
          </cell>
          <cell r="Y153">
            <v>6400657.0971617876</v>
          </cell>
          <cell r="Z153">
            <v>0</v>
          </cell>
          <cell r="AC153">
            <v>0</v>
          </cell>
          <cell r="AE153">
            <v>17</v>
          </cell>
          <cell r="AF153">
            <v>6120267.6799999988</v>
          </cell>
          <cell r="AG153">
            <v>280389.41716178879</v>
          </cell>
          <cell r="AH153">
            <v>4.5813260435986165E-2</v>
          </cell>
          <cell r="AJ153">
            <v>5029.5692041522479</v>
          </cell>
          <cell r="AK153">
            <v>5456.6556668045932</v>
          </cell>
        </row>
        <row r="154">
          <cell r="D154">
            <v>4278</v>
          </cell>
          <cell r="E154" t="str">
            <v>Handsworth Grange Community Sports College</v>
          </cell>
          <cell r="F154">
            <v>1033</v>
          </cell>
          <cell r="G154">
            <v>4801989.5265772846</v>
          </cell>
          <cell r="H154">
            <v>129920.79357569428</v>
          </cell>
          <cell r="I154">
            <v>135748.7547525703</v>
          </cell>
          <cell r="J154">
            <v>286130.15655612288</v>
          </cell>
          <cell r="K154">
            <v>429233.01930937869</v>
          </cell>
          <cell r="L154">
            <v>37125.00000000008</v>
          </cell>
          <cell r="M154">
            <v>5820147.2507710494</v>
          </cell>
          <cell r="N154">
            <v>120000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24789</v>
          </cell>
          <cell r="Y154">
            <v>5964936.2507710494</v>
          </cell>
          <cell r="Z154">
            <v>0</v>
          </cell>
          <cell r="AC154">
            <v>0</v>
          </cell>
          <cell r="AE154">
            <v>8</v>
          </cell>
          <cell r="AF154">
            <v>5756322.1091153705</v>
          </cell>
          <cell r="AG154">
            <v>208614.14165567886</v>
          </cell>
          <cell r="AH154">
            <v>3.6240873547595587E-2</v>
          </cell>
          <cell r="AJ154">
            <v>5351.1440088930449</v>
          </cell>
          <cell r="AK154">
            <v>5774.3816561191188</v>
          </cell>
        </row>
        <row r="155">
          <cell r="D155">
            <v>4257</v>
          </cell>
          <cell r="E155" t="str">
            <v>High Storrs School</v>
          </cell>
          <cell r="F155">
            <v>1208</v>
          </cell>
          <cell r="G155">
            <v>5612874.2769131698</v>
          </cell>
          <cell r="H155">
            <v>37936.871724102624</v>
          </cell>
          <cell r="I155">
            <v>46620.412657111978</v>
          </cell>
          <cell r="J155">
            <v>29377.275839346254</v>
          </cell>
          <cell r="K155">
            <v>262768.74833224405</v>
          </cell>
          <cell r="L155">
            <v>8954.4758735440864</v>
          </cell>
          <cell r="M155">
            <v>5998532.061339519</v>
          </cell>
          <cell r="N155">
            <v>120000</v>
          </cell>
          <cell r="O155">
            <v>0</v>
          </cell>
          <cell r="P155">
            <v>422787.93866048101</v>
          </cell>
          <cell r="Q155">
            <v>422787.93866048101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39933</v>
          </cell>
          <cell r="Y155">
            <v>6581253</v>
          </cell>
          <cell r="Z155">
            <v>0</v>
          </cell>
          <cell r="AC155">
            <v>0</v>
          </cell>
          <cell r="AE155">
            <v>6</v>
          </cell>
          <cell r="AF155">
            <v>6368198.5599999996</v>
          </cell>
          <cell r="AG155">
            <v>213054.44000000041</v>
          </cell>
          <cell r="AH155">
            <v>3.3455998268998761E-2</v>
          </cell>
          <cell r="AJ155">
            <v>5033.2221297836941</v>
          </cell>
          <cell r="AK155">
            <v>5448.0571192052976</v>
          </cell>
        </row>
        <row r="156">
          <cell r="D156">
            <v>4230</v>
          </cell>
          <cell r="E156" t="str">
            <v>King Ecgbert School</v>
          </cell>
          <cell r="F156">
            <v>1025</v>
          </cell>
          <cell r="G156">
            <v>4766147.1336975023</v>
          </cell>
          <cell r="H156">
            <v>77952.476145416324</v>
          </cell>
          <cell r="I156">
            <v>75994.816899542246</v>
          </cell>
          <cell r="J156">
            <v>63059.665374619108</v>
          </cell>
          <cell r="K156">
            <v>321343.88587586331</v>
          </cell>
          <cell r="L156">
            <v>11938.235294117647</v>
          </cell>
          <cell r="M156">
            <v>5316436.2132870611</v>
          </cell>
          <cell r="N156">
            <v>120000</v>
          </cell>
          <cell r="O156">
            <v>0</v>
          </cell>
          <cell r="P156">
            <v>113938.78671293924</v>
          </cell>
          <cell r="Q156">
            <v>113938.78671293924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569528.98444129864</v>
          </cell>
          <cell r="W156">
            <v>0</v>
          </cell>
          <cell r="X156">
            <v>41760</v>
          </cell>
          <cell r="Y156">
            <v>6161663.984441299</v>
          </cell>
          <cell r="Z156">
            <v>0</v>
          </cell>
          <cell r="AC156">
            <v>0</v>
          </cell>
          <cell r="AE156">
            <v>7</v>
          </cell>
          <cell r="AF156">
            <v>5990360.8961965004</v>
          </cell>
          <cell r="AG156">
            <v>171303.08824479859</v>
          </cell>
          <cell r="AH156">
            <v>2.8596455407814445E-2</v>
          </cell>
          <cell r="AJ156">
            <v>5619.6609589356585</v>
          </cell>
          <cell r="AK156">
            <v>6011.3794970159015</v>
          </cell>
        </row>
        <row r="157">
          <cell r="D157">
            <v>4259</v>
          </cell>
          <cell r="E157" t="str">
            <v>King Edward VII School</v>
          </cell>
          <cell r="F157">
            <v>1118</v>
          </cell>
          <cell r="G157">
            <v>5193988.7857559202</v>
          </cell>
          <cell r="H157">
            <v>139275.09071314425</v>
          </cell>
          <cell r="I157">
            <v>146980.37171530855</v>
          </cell>
          <cell r="J157">
            <v>230312.28082213266</v>
          </cell>
          <cell r="K157">
            <v>375727.02112458786</v>
          </cell>
          <cell r="L157">
            <v>66824.999999999985</v>
          </cell>
          <cell r="M157">
            <v>6153108.5501310937</v>
          </cell>
          <cell r="N157">
            <v>120000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379802.30631591391</v>
          </cell>
          <cell r="W157">
            <v>353795.36119999998</v>
          </cell>
          <cell r="X157">
            <v>271290</v>
          </cell>
          <cell r="Y157">
            <v>7277996.2176470067</v>
          </cell>
          <cell r="Z157">
            <v>0</v>
          </cell>
          <cell r="AC157">
            <v>0</v>
          </cell>
          <cell r="AE157">
            <v>-30</v>
          </cell>
          <cell r="AF157">
            <v>7306315.9153143978</v>
          </cell>
          <cell r="AG157">
            <v>-28319.697667391039</v>
          </cell>
          <cell r="AH157">
            <v>-3.8760570984935866E-3</v>
          </cell>
          <cell r="AJ157">
            <v>6099.6066858139347</v>
          </cell>
          <cell r="AK157">
            <v>6509.8356150688787</v>
          </cell>
        </row>
        <row r="158">
          <cell r="D158">
            <v>4279</v>
          </cell>
          <cell r="E158" t="str">
            <v>Meadowhead School Academy Trust</v>
          </cell>
          <cell r="F158">
            <v>1592</v>
          </cell>
          <cell r="G158">
            <v>7396551.5200362615</v>
          </cell>
          <cell r="H158">
            <v>191763.09131772438</v>
          </cell>
          <cell r="I158">
            <v>184177.96658399369</v>
          </cell>
          <cell r="J158">
            <v>361307.08763627644</v>
          </cell>
          <cell r="K158">
            <v>587746.06113969919</v>
          </cell>
          <cell r="L158">
            <v>40170.698552548791</v>
          </cell>
          <cell r="M158">
            <v>8761716.4252665043</v>
          </cell>
          <cell r="N158">
            <v>120000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618570.4393945093</v>
          </cell>
          <cell r="W158">
            <v>0</v>
          </cell>
          <cell r="X158">
            <v>61148</v>
          </cell>
          <cell r="Y158">
            <v>9561434.8646610118</v>
          </cell>
          <cell r="Z158">
            <v>0</v>
          </cell>
          <cell r="AC158">
            <v>0</v>
          </cell>
          <cell r="AE158">
            <v>5</v>
          </cell>
          <cell r="AF158">
            <v>9189643.6588679459</v>
          </cell>
          <cell r="AG158">
            <v>371791.20579306595</v>
          </cell>
          <cell r="AH158">
            <v>4.0457630305859561E-2</v>
          </cell>
          <cell r="AJ158">
            <v>5525.795714472556</v>
          </cell>
          <cell r="AK158">
            <v>6005.9264225257612</v>
          </cell>
        </row>
        <row r="159">
          <cell r="D159">
            <v>4015</v>
          </cell>
          <cell r="E159" t="str">
            <v>Mercia School</v>
          </cell>
          <cell r="F159">
            <v>539</v>
          </cell>
          <cell r="G159">
            <v>2417541.6571398079</v>
          </cell>
          <cell r="H159">
            <v>49051.386064836246</v>
          </cell>
          <cell r="I159">
            <v>55656.454065705489</v>
          </cell>
          <cell r="J159">
            <v>57133.024984005628</v>
          </cell>
          <cell r="K159">
            <v>161583.5956408162</v>
          </cell>
          <cell r="L159">
            <v>14754.193548387095</v>
          </cell>
          <cell r="M159">
            <v>2755720.3114435589</v>
          </cell>
          <cell r="N159">
            <v>120000</v>
          </cell>
          <cell r="O159">
            <v>0</v>
          </cell>
          <cell r="P159">
            <v>2539.688556441115</v>
          </cell>
          <cell r="Q159">
            <v>2539.688556441115</v>
          </cell>
          <cell r="R159"/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8404</v>
          </cell>
          <cell r="Y159">
            <v>2886664</v>
          </cell>
          <cell r="Z159">
            <v>0</v>
          </cell>
          <cell r="AC159">
            <v>0</v>
          </cell>
          <cell r="AE159">
            <v>182</v>
          </cell>
          <cell r="AF159">
            <v>1809584.574728851</v>
          </cell>
          <cell r="AG159">
            <v>1077079.425271149</v>
          </cell>
          <cell r="AH159">
            <v>0.59520811589175882</v>
          </cell>
          <cell r="AJ159">
            <v>4881.9608255710109</v>
          </cell>
          <cell r="AK159">
            <v>5355.591836734694</v>
          </cell>
        </row>
        <row r="160">
          <cell r="D160">
            <v>4008</v>
          </cell>
          <cell r="E160" t="str">
            <v>Newfield Secondary School</v>
          </cell>
          <cell r="F160">
            <v>1042</v>
          </cell>
          <cell r="G160">
            <v>4843452.4057946876</v>
          </cell>
          <cell r="H160">
            <v>182928.47735457739</v>
          </cell>
          <cell r="I160">
            <v>185528.61528147745</v>
          </cell>
          <cell r="J160">
            <v>337397.80023069418</v>
          </cell>
          <cell r="K160">
            <v>434253.50212215824</v>
          </cell>
          <cell r="L160">
            <v>19342.125</v>
          </cell>
          <cell r="M160">
            <v>6002902.9257835951</v>
          </cell>
          <cell r="N160">
            <v>120000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500402.44980962179</v>
          </cell>
          <cell r="W160">
            <v>0</v>
          </cell>
          <cell r="X160">
            <v>28693</v>
          </cell>
          <cell r="Y160">
            <v>6651998.3755932171</v>
          </cell>
          <cell r="Z160">
            <v>0</v>
          </cell>
          <cell r="AA160"/>
          <cell r="AB160"/>
          <cell r="AC160">
            <v>0</v>
          </cell>
          <cell r="AD160"/>
          <cell r="AE160">
            <v>5</v>
          </cell>
          <cell r="AF160">
            <v>6405539.82241135</v>
          </cell>
          <cell r="AG160">
            <v>246458.55318186712</v>
          </cell>
          <cell r="AH160">
            <v>3.8475844349538116E-2</v>
          </cell>
          <cell r="AI160"/>
          <cell r="AJ160">
            <v>5912.2111498662971</v>
          </cell>
          <cell r="AK160">
            <v>6383.8756003773678</v>
          </cell>
        </row>
        <row r="161">
          <cell r="D161">
            <v>5400</v>
          </cell>
          <cell r="E161" t="str">
            <v>Notre Dame High School</v>
          </cell>
          <cell r="F161">
            <v>1065</v>
          </cell>
          <cell r="G161">
            <v>4952048.1964986157</v>
          </cell>
          <cell r="H161">
            <v>52488.000604580368</v>
          </cell>
          <cell r="I161">
            <v>57707.632629287313</v>
          </cell>
          <cell r="J161">
            <v>202559.91783915387</v>
          </cell>
          <cell r="K161">
            <v>267619.89394900645</v>
          </cell>
          <cell r="L161">
            <v>7424.9999999999945</v>
          </cell>
          <cell r="M161">
            <v>5539848.6415206436</v>
          </cell>
          <cell r="N161">
            <v>120000</v>
          </cell>
          <cell r="O161">
            <v>0</v>
          </cell>
          <cell r="P161">
            <v>107126.35847935679</v>
          </cell>
          <cell r="Q161">
            <v>107126.35847935679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23594</v>
          </cell>
          <cell r="Y161">
            <v>5790569</v>
          </cell>
          <cell r="Z161">
            <v>0</v>
          </cell>
          <cell r="AC161">
            <v>0</v>
          </cell>
          <cell r="AE161">
            <v>-11</v>
          </cell>
          <cell r="AF161">
            <v>5688497.2800000003</v>
          </cell>
          <cell r="AG161">
            <v>102071.71999999974</v>
          </cell>
          <cell r="AH161">
            <v>1.7943529718976982E-2</v>
          </cell>
          <cell r="AJ161">
            <v>5021.9275092936805</v>
          </cell>
          <cell r="AK161">
            <v>5437.1539906103289</v>
          </cell>
        </row>
        <row r="162">
          <cell r="D162">
            <v>4006</v>
          </cell>
          <cell r="E162" t="str">
            <v>Outwood Academy City</v>
          </cell>
          <cell r="F162">
            <v>1136</v>
          </cell>
          <cell r="G162">
            <v>5270833.5456432672</v>
          </cell>
          <cell r="H162">
            <v>194881.19036354107</v>
          </cell>
          <cell r="I162">
            <v>191580.78657587242</v>
          </cell>
          <cell r="J162">
            <v>431134.58605149202</v>
          </cell>
          <cell r="K162">
            <v>429882.26378492347</v>
          </cell>
          <cell r="L162">
            <v>10404.158590308372</v>
          </cell>
          <cell r="M162">
            <v>6528716.5310094049</v>
          </cell>
          <cell r="N162">
            <v>120000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29691</v>
          </cell>
          <cell r="Y162">
            <v>6678407.5310094049</v>
          </cell>
          <cell r="Z162">
            <v>0</v>
          </cell>
          <cell r="AC162">
            <v>0</v>
          </cell>
          <cell r="AE162">
            <v>32</v>
          </cell>
          <cell r="AF162">
            <v>6194913.9781707497</v>
          </cell>
          <cell r="AG162">
            <v>483493.55283865519</v>
          </cell>
          <cell r="AH162">
            <v>7.8046854975284491E-2</v>
          </cell>
          <cell r="AJ162">
            <v>5346.5551251546649</v>
          </cell>
          <cell r="AK162">
            <v>5878.8798688463075</v>
          </cell>
        </row>
        <row r="163">
          <cell r="D163">
            <v>6907</v>
          </cell>
          <cell r="E163" t="str">
            <v>Parkwood E-Act Academy</v>
          </cell>
          <cell r="F163">
            <v>815</v>
          </cell>
          <cell r="G163">
            <v>3818747.2471647142</v>
          </cell>
          <cell r="H163">
            <v>190204.04179481603</v>
          </cell>
          <cell r="I163">
            <v>194681.24937860231</v>
          </cell>
          <cell r="J163">
            <v>409473.71399855893</v>
          </cell>
          <cell r="K163">
            <v>441168.82699908415</v>
          </cell>
          <cell r="L163">
            <v>98859.096534653479</v>
          </cell>
          <cell r="M163">
            <v>5153134.1758704288</v>
          </cell>
          <cell r="N163">
            <v>120000</v>
          </cell>
          <cell r="O163">
            <v>18388.926199262016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32831</v>
          </cell>
          <cell r="Y163">
            <v>5324354.1020696899</v>
          </cell>
          <cell r="Z163">
            <v>0</v>
          </cell>
          <cell r="AC163">
            <v>0</v>
          </cell>
          <cell r="AE163">
            <v>4</v>
          </cell>
          <cell r="AF163">
            <v>5080486.3228830174</v>
          </cell>
          <cell r="AG163">
            <v>243867.77918667253</v>
          </cell>
          <cell r="AH163">
            <v>4.8000873083403006E-2</v>
          </cell>
          <cell r="AJ163">
            <v>5999.6914215573579</v>
          </cell>
          <cell r="AK163">
            <v>6532.9498184904169</v>
          </cell>
        </row>
        <row r="164">
          <cell r="D164">
            <v>6905</v>
          </cell>
          <cell r="E164" t="str">
            <v>Sheffield Park Academy</v>
          </cell>
          <cell r="F164">
            <v>1019</v>
          </cell>
          <cell r="G164">
            <v>4737289.0145097421</v>
          </cell>
          <cell r="H164">
            <v>230739.3293904326</v>
          </cell>
          <cell r="I164">
            <v>225218.82225970583</v>
          </cell>
          <cell r="J164">
            <v>535142.03283679497</v>
          </cell>
          <cell r="K164">
            <v>480679.10320619273</v>
          </cell>
          <cell r="L164">
            <v>72201.113320079545</v>
          </cell>
          <cell r="M164">
            <v>6281269.4155229479</v>
          </cell>
          <cell r="N164">
            <v>120000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32625</v>
          </cell>
          <cell r="Y164">
            <v>6433894.4155229479</v>
          </cell>
          <cell r="Z164">
            <v>0</v>
          </cell>
          <cell r="AC164">
            <v>0</v>
          </cell>
          <cell r="AE164">
            <v>-16</v>
          </cell>
          <cell r="AF164">
            <v>6364069.2825120678</v>
          </cell>
          <cell r="AG164">
            <v>69825.13301088009</v>
          </cell>
          <cell r="AH164">
            <v>1.0971774490694773E-2</v>
          </cell>
          <cell r="AJ164">
            <v>5884.0792101565876</v>
          </cell>
          <cell r="AK164">
            <v>6313.9297502678583</v>
          </cell>
        </row>
        <row r="165">
          <cell r="D165">
            <v>6906</v>
          </cell>
          <cell r="E165" t="str">
            <v>Sheffield Springs Academy</v>
          </cell>
          <cell r="F165">
            <v>865</v>
          </cell>
          <cell r="G165">
            <v>3988489.290627284</v>
          </cell>
          <cell r="H165">
            <v>227621.23034461585</v>
          </cell>
          <cell r="I165">
            <v>231624.41151468735</v>
          </cell>
          <cell r="J165">
            <v>444054.0272475534</v>
          </cell>
          <cell r="K165">
            <v>515600.84708872833</v>
          </cell>
          <cell r="L165">
            <v>80086.522004890008</v>
          </cell>
          <cell r="M165">
            <v>5487476.3288277593</v>
          </cell>
          <cell r="N165">
            <v>120000</v>
          </cell>
          <cell r="O165">
            <v>4163.4264194670059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29232</v>
          </cell>
          <cell r="Y165">
            <v>5640871.755247226</v>
          </cell>
          <cell r="Z165">
            <v>0</v>
          </cell>
          <cell r="AC165">
            <v>0</v>
          </cell>
          <cell r="AE165">
            <v>78</v>
          </cell>
          <cell r="AF165">
            <v>4920967.5429277718</v>
          </cell>
          <cell r="AG165">
            <v>719904.21231945418</v>
          </cell>
          <cell r="AH165">
            <v>0.14629322506995057</v>
          </cell>
          <cell r="AJ165">
            <v>5988.037716553712</v>
          </cell>
          <cell r="AK165">
            <v>6521.2390234071972</v>
          </cell>
        </row>
        <row r="166">
          <cell r="D166">
            <v>4229</v>
          </cell>
          <cell r="E166" t="str">
            <v>Silverdale School</v>
          </cell>
          <cell r="F166">
            <v>1076</v>
          </cell>
          <cell r="G166">
            <v>4994414.3508605808</v>
          </cell>
          <cell r="H166">
            <v>68598.179007966683</v>
          </cell>
          <cell r="I166">
            <v>74672.15217552174</v>
          </cell>
          <cell r="J166">
            <v>97291.469419657733</v>
          </cell>
          <cell r="K166">
            <v>259210.24684485843</v>
          </cell>
          <cell r="L166">
            <v>15453.191489361701</v>
          </cell>
          <cell r="M166">
            <v>5509639.5897979485</v>
          </cell>
          <cell r="N166">
            <v>120000</v>
          </cell>
          <cell r="O166">
            <v>0</v>
          </cell>
          <cell r="P166">
            <v>196900.4102020518</v>
          </cell>
          <cell r="Q166">
            <v>196900.4102020518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750603.67471443256</v>
          </cell>
          <cell r="W166">
            <v>0</v>
          </cell>
          <cell r="X166">
            <v>40573</v>
          </cell>
          <cell r="Y166">
            <v>6617716.6747144349</v>
          </cell>
          <cell r="Z166">
            <v>0</v>
          </cell>
          <cell r="AC166">
            <v>0</v>
          </cell>
          <cell r="AE166">
            <v>-1</v>
          </cell>
          <cell r="AF166">
            <v>6487160.0110957269</v>
          </cell>
          <cell r="AG166">
            <v>130556.66361870803</v>
          </cell>
          <cell r="AH166">
            <v>2.012539591984815E-2</v>
          </cell>
          <cell r="AJ166">
            <v>5758.5811987889765</v>
          </cell>
          <cell r="AK166">
            <v>6150.2943073554225</v>
          </cell>
        </row>
        <row r="167">
          <cell r="D167">
            <v>4271</v>
          </cell>
          <cell r="E167" t="str">
            <v>Stocksbridge High School</v>
          </cell>
          <cell r="F167">
            <v>800</v>
          </cell>
          <cell r="G167">
            <v>3708899.7582010715</v>
          </cell>
          <cell r="H167">
            <v>82109.941539838619</v>
          </cell>
          <cell r="I167">
            <v>85491.409691947527</v>
          </cell>
          <cell r="J167">
            <v>142991.27632898832</v>
          </cell>
          <cell r="K167">
            <v>209084.17160004759</v>
          </cell>
          <cell r="L167">
            <v>4455</v>
          </cell>
          <cell r="M167">
            <v>4233031.5573618934</v>
          </cell>
          <cell r="N167">
            <v>120000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22550</v>
          </cell>
          <cell r="Y167">
            <v>4375581.5573618934</v>
          </cell>
          <cell r="Z167">
            <v>0</v>
          </cell>
          <cell r="AC167">
            <v>0</v>
          </cell>
          <cell r="AE167">
            <v>-24</v>
          </cell>
          <cell r="AF167">
            <v>4360728.72</v>
          </cell>
          <cell r="AG167">
            <v>14852.837361893617</v>
          </cell>
          <cell r="AH167">
            <v>3.4060447956261808E-3</v>
          </cell>
          <cell r="AJ167">
            <v>5027.3665048543689</v>
          </cell>
          <cell r="AK167">
            <v>5469.4769467023671</v>
          </cell>
        </row>
        <row r="168">
          <cell r="D168">
            <v>4234</v>
          </cell>
          <cell r="E168" t="str">
            <v>Tapton School</v>
          </cell>
          <cell r="F168">
            <v>1336</v>
          </cell>
          <cell r="G168">
            <v>6199730.7597940862</v>
          </cell>
          <cell r="H168">
            <v>83149.307888444047</v>
          </cell>
          <cell r="I168">
            <v>91216.900810891064</v>
          </cell>
          <cell r="J168">
            <v>111583.38344375783</v>
          </cell>
          <cell r="K168">
            <v>324643.75898848416</v>
          </cell>
          <cell r="L168">
            <v>64143.06766917299</v>
          </cell>
          <cell r="M168">
            <v>6874467.178594836</v>
          </cell>
          <cell r="N168">
            <v>120000</v>
          </cell>
          <cell r="O168">
            <v>0</v>
          </cell>
          <cell r="P168">
            <v>239972.82140516455</v>
          </cell>
          <cell r="Q168">
            <v>239972.82140516455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453860.35888914217</v>
          </cell>
          <cell r="W168">
            <v>0</v>
          </cell>
          <cell r="X168">
            <v>47241</v>
          </cell>
          <cell r="Y168">
            <v>7735541.358889143</v>
          </cell>
          <cell r="Z168">
            <v>0</v>
          </cell>
          <cell r="AC168">
            <v>0</v>
          </cell>
          <cell r="AE168">
            <v>16</v>
          </cell>
          <cell r="AF168">
            <v>7488692.3641833775</v>
          </cell>
          <cell r="AG168">
            <v>246848.99470576551</v>
          </cell>
          <cell r="AH168">
            <v>3.29628969519946E-2</v>
          </cell>
          <cell r="AJ168">
            <v>5408.4717910480131</v>
          </cell>
          <cell r="AK168">
            <v>5790.0758674319932</v>
          </cell>
        </row>
        <row r="169">
          <cell r="D169">
            <v>4276</v>
          </cell>
          <cell r="E169" t="str">
            <v>The Birley Academy</v>
          </cell>
          <cell r="F169">
            <v>1079</v>
          </cell>
          <cell r="G169">
            <v>5005194.8113259869</v>
          </cell>
          <cell r="H169">
            <v>143952.23928186909</v>
          </cell>
          <cell r="I169">
            <v>132879.64520541887</v>
          </cell>
          <cell r="J169">
            <v>260902.08380167442</v>
          </cell>
          <cell r="K169">
            <v>514143.75618127361</v>
          </cell>
          <cell r="L169">
            <v>7425.0000000000027</v>
          </cell>
          <cell r="M169">
            <v>6064497.5357962232</v>
          </cell>
          <cell r="N169">
            <v>120000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37876</v>
          </cell>
          <cell r="Y169">
            <v>6222373.5357962232</v>
          </cell>
          <cell r="Z169">
            <v>0</v>
          </cell>
          <cell r="AA169">
            <v>163610732.83961788</v>
          </cell>
          <cell r="AC169">
            <v>0</v>
          </cell>
          <cell r="AE169">
            <v>-36</v>
          </cell>
          <cell r="AF169">
            <v>6121005.7393295607</v>
          </cell>
          <cell r="AG169">
            <v>101367.79646666255</v>
          </cell>
          <cell r="AH169">
            <v>1.6560643917606498E-2</v>
          </cell>
          <cell r="AJ169">
            <v>5224.91124603548</v>
          </cell>
          <cell r="AK169">
            <v>5766.7966040743495</v>
          </cell>
        </row>
        <row r="170">
          <cell r="D170">
            <v>4004</v>
          </cell>
          <cell r="E170" t="str">
            <v>Utc Sheffield City Centre</v>
          </cell>
          <cell r="F170">
            <v>298</v>
          </cell>
          <cell r="G170">
            <v>1428016.3875842968</v>
          </cell>
          <cell r="H170">
            <v>23385.742843624925</v>
          </cell>
          <cell r="I170">
            <v>31190.01426409425</v>
          </cell>
          <cell r="J170">
            <v>76188.212093054201</v>
          </cell>
          <cell r="K170">
            <v>104752.87682114309</v>
          </cell>
          <cell r="L170">
            <v>6730.4942965779592</v>
          </cell>
          <cell r="M170">
            <v>1670263.7279027912</v>
          </cell>
          <cell r="N170">
            <v>120000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28971</v>
          </cell>
          <cell r="Y170">
            <v>1819234.7279027912</v>
          </cell>
          <cell r="Z170">
            <v>0</v>
          </cell>
          <cell r="AA170">
            <v>3286689.2497386034</v>
          </cell>
          <cell r="AC170">
            <v>0</v>
          </cell>
          <cell r="AE170">
            <v>-6</v>
          </cell>
          <cell r="AF170">
            <v>1808113.0904225088</v>
          </cell>
          <cell r="AG170">
            <v>11121.637480282458</v>
          </cell>
          <cell r="AH170">
            <v>6.1509634210344779E-3</v>
          </cell>
          <cell r="AJ170">
            <v>5682.9604290214111</v>
          </cell>
          <cell r="AK170">
            <v>6104.8145231637291</v>
          </cell>
        </row>
        <row r="171">
          <cell r="D171">
            <v>4010</v>
          </cell>
          <cell r="E171" t="str">
            <v>UTC Sheffield Olympic Legacy Park</v>
          </cell>
          <cell r="F171">
            <v>297</v>
          </cell>
          <cell r="G171">
            <v>1430301.1993583716</v>
          </cell>
          <cell r="H171">
            <v>34299.089503983181</v>
          </cell>
          <cell r="I171">
            <v>38197.892536166139</v>
          </cell>
          <cell r="J171">
            <v>92152.703977670622</v>
          </cell>
          <cell r="K171">
            <v>95298.157890473638</v>
          </cell>
          <cell r="L171">
            <v>15421.153846153862</v>
          </cell>
          <cell r="M171">
            <v>1705670.1971128189</v>
          </cell>
          <cell r="N171">
            <v>120000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27927</v>
          </cell>
          <cell r="Y171">
            <v>1853597.1971128189</v>
          </cell>
          <cell r="Z171">
            <v>0</v>
          </cell>
          <cell r="AA171">
            <v>5868141.3222518498</v>
          </cell>
          <cell r="AC171">
            <v>0</v>
          </cell>
          <cell r="AE171">
            <v>-4</v>
          </cell>
          <cell r="AF171">
            <v>1799528.1093301354</v>
          </cell>
          <cell r="AG171">
            <v>54069.087782683549</v>
          </cell>
          <cell r="AH171">
            <v>3.0046259073335885E-2</v>
          </cell>
          <cell r="AJ171">
            <v>5713.7187020934734</v>
          </cell>
          <cell r="AK171">
            <v>6241.0680037468655</v>
          </cell>
        </row>
        <row r="172">
          <cell r="D172">
            <v>4013</v>
          </cell>
          <cell r="E172" t="str">
            <v>Westfield School</v>
          </cell>
          <cell r="F172">
            <v>1142</v>
          </cell>
          <cell r="G172">
            <v>5283881.0686076358</v>
          </cell>
          <cell r="H172">
            <v>114849.98152091361</v>
          </cell>
          <cell r="I172">
            <v>113071.71724523959</v>
          </cell>
          <cell r="J172">
            <v>180585.16916513158</v>
          </cell>
          <cell r="K172">
            <v>464572.99365840422</v>
          </cell>
          <cell r="L172">
            <v>2975.2105263157882</v>
          </cell>
          <cell r="M172">
            <v>6159936.1407236401</v>
          </cell>
          <cell r="N172">
            <v>120000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443723.26745510654</v>
          </cell>
          <cell r="W172">
            <v>0</v>
          </cell>
          <cell r="X172">
            <v>55332</v>
          </cell>
          <cell r="Y172">
            <v>6778991.4081787467</v>
          </cell>
          <cell r="Z172">
            <v>0</v>
          </cell>
          <cell r="AA172">
            <v>2832628.2233546884</v>
          </cell>
          <cell r="AC172">
            <v>0</v>
          </cell>
          <cell r="AE172">
            <v>-19</v>
          </cell>
          <cell r="AF172">
            <v>6639013.5786773264</v>
          </cell>
          <cell r="AG172">
            <v>139977.82950142026</v>
          </cell>
          <cell r="AH172">
            <v>2.1084130623107971E-2</v>
          </cell>
          <cell r="AJ172">
            <v>5453.5779489038123</v>
          </cell>
          <cell r="AK172">
            <v>5936.0695343071338</v>
          </cell>
        </row>
        <row r="173">
          <cell r="D173">
            <v>4016</v>
          </cell>
          <cell r="E173" t="str">
            <v>Yewlands Academy</v>
          </cell>
          <cell r="F173">
            <v>868</v>
          </cell>
          <cell r="G173">
            <v>4032715.24310371</v>
          </cell>
          <cell r="H173">
            <v>143952.23928186914</v>
          </cell>
          <cell r="I173">
            <v>140761.67763199503</v>
          </cell>
          <cell r="J173">
            <v>333195.29952330468</v>
          </cell>
          <cell r="K173">
            <v>359281.57497528702</v>
          </cell>
          <cell r="L173">
            <v>4496.4418604651219</v>
          </cell>
          <cell r="M173">
            <v>5014402.4763766313</v>
          </cell>
          <cell r="N173">
            <v>120000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27200</v>
          </cell>
          <cell r="Y173">
            <v>5161602.4763766313</v>
          </cell>
          <cell r="Z173">
            <v>0</v>
          </cell>
          <cell r="AA173">
            <v>175598191.63496304</v>
          </cell>
          <cell r="AC173">
            <v>0</v>
          </cell>
          <cell r="AE173">
            <v>-11</v>
          </cell>
          <cell r="AF173">
            <v>5035202.2917111535</v>
          </cell>
          <cell r="AG173">
            <v>126400.18466547783</v>
          </cell>
          <cell r="AH173">
            <v>2.5103298207810879E-2</v>
          </cell>
          <cell r="AJ173">
            <v>5463.550252231119</v>
          </cell>
          <cell r="AK173">
            <v>5946.5466317703122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6CE35-306D-4BC0-B14B-F6E9F1594C06}">
  <dimension ref="A1:O40"/>
  <sheetViews>
    <sheetView tabSelected="1" topLeftCell="B1" workbookViewId="0">
      <selection activeCell="J10" sqref="J10"/>
    </sheetView>
  </sheetViews>
  <sheetFormatPr defaultColWidth="8.85546875" defaultRowHeight="15" x14ac:dyDescent="0.25"/>
  <cols>
    <col min="1" max="1" width="9.5703125" style="2" hidden="1" customWidth="1"/>
    <col min="2" max="2" width="9.5703125" style="2" bestFit="1" customWidth="1"/>
    <col min="3" max="3" width="9.85546875" style="2" customWidth="1"/>
    <col min="4" max="4" width="45" style="2" bestFit="1" customWidth="1"/>
    <col min="5" max="5" width="12" style="2" customWidth="1"/>
    <col min="6" max="7" width="13.42578125" style="2" customWidth="1"/>
    <col min="8" max="8" width="11.42578125" style="2" customWidth="1"/>
    <col min="9" max="9" width="14.42578125" style="2" customWidth="1"/>
    <col min="10" max="15" width="12.5703125" style="28" customWidth="1"/>
    <col min="16" max="16384" width="8.85546875" style="2"/>
  </cols>
  <sheetData>
    <row r="1" spans="1:15" ht="36" customHeight="1" x14ac:dyDescent="0.3">
      <c r="A1" s="1"/>
      <c r="C1" s="1"/>
      <c r="D1" s="3" t="s">
        <v>0</v>
      </c>
      <c r="E1" s="1"/>
      <c r="F1" s="1"/>
      <c r="G1" s="1"/>
      <c r="H1" s="1"/>
      <c r="I1" s="1"/>
      <c r="J1" s="4"/>
      <c r="K1" s="4"/>
      <c r="L1" s="4"/>
      <c r="M1" s="4"/>
      <c r="N1" s="4"/>
      <c r="O1" s="4"/>
    </row>
    <row r="2" spans="1:15" x14ac:dyDescent="0.25">
      <c r="A2" s="1"/>
      <c r="B2" s="5">
        <v>1</v>
      </c>
      <c r="C2" s="5">
        <v>2</v>
      </c>
      <c r="D2" s="5">
        <v>3</v>
      </c>
      <c r="E2" s="5">
        <v>4</v>
      </c>
      <c r="F2" s="5">
        <v>5</v>
      </c>
      <c r="G2" s="5"/>
      <c r="H2" s="5">
        <v>6</v>
      </c>
      <c r="I2" s="5">
        <v>7</v>
      </c>
      <c r="J2" s="6">
        <v>9</v>
      </c>
      <c r="K2" s="6">
        <v>10</v>
      </c>
      <c r="L2" s="6"/>
      <c r="M2" s="6"/>
      <c r="N2" s="6"/>
      <c r="O2" s="6"/>
    </row>
    <row r="3" spans="1:15" ht="75" x14ac:dyDescent="0.25">
      <c r="A3" s="1"/>
      <c r="B3" s="7" t="s">
        <v>1</v>
      </c>
      <c r="C3" s="8" t="s">
        <v>2</v>
      </c>
      <c r="D3" s="9"/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</row>
    <row r="4" spans="1:15" x14ac:dyDescent="0.25">
      <c r="A4" s="1" t="s">
        <v>14</v>
      </c>
      <c r="B4" s="8">
        <v>3735401</v>
      </c>
      <c r="C4" s="8">
        <v>5401</v>
      </c>
      <c r="D4" s="12" t="s">
        <v>15</v>
      </c>
      <c r="E4" s="13">
        <f>'[1]2020 to 2021 HN Data'!$I$8</f>
        <v>4</v>
      </c>
      <c r="F4" s="8">
        <f>VLOOKUP(B4,'[2]IR places for mainstream formul'!$A$9:$I$185,9,FALSE)</f>
        <v>4</v>
      </c>
      <c r="G4" s="8">
        <v>4</v>
      </c>
      <c r="H4" s="8">
        <f>F4</f>
        <v>4</v>
      </c>
      <c r="I4" s="14">
        <f>(G4/12*5)+(H4/12*7)</f>
        <v>3.9999999999999996</v>
      </c>
      <c r="J4" s="15">
        <f>VLOOKUP(C4,'[3]IR Budget 2021 22 funding rate'!C4:F18,4,FALSE)</f>
        <v>11614.277704644057</v>
      </c>
      <c r="K4" s="16">
        <f t="shared" ref="K4:K18" si="0">I4*J4</f>
        <v>46457.11081857622</v>
      </c>
      <c r="L4" s="16">
        <f>VLOOKUP(C4,'[4]Budget Share'!$D$9:$AK$173,34,FALSE)</f>
        <v>5727.1964529711822</v>
      </c>
      <c r="M4" s="16">
        <f>O4*L4</f>
        <v>22908.785811884729</v>
      </c>
      <c r="N4" s="16">
        <f>I4-O4</f>
        <v>0</v>
      </c>
      <c r="O4" s="16">
        <f>VLOOKUP(C4,'[2]IR places for mainstream formul'!$D$9:$I$185,6,FALSE)</f>
        <v>4</v>
      </c>
    </row>
    <row r="5" spans="1:15" x14ac:dyDescent="0.25">
      <c r="A5" s="1">
        <v>0</v>
      </c>
      <c r="B5" s="8">
        <v>3733429</v>
      </c>
      <c r="C5" s="8">
        <v>3429</v>
      </c>
      <c r="D5" s="18" t="s">
        <v>16</v>
      </c>
      <c r="E5" s="13"/>
      <c r="F5" s="8">
        <f>VLOOKUP(B5,'[2]IR places for mainstream formul'!$A$9:$I$185,9,FALSE)</f>
        <v>14</v>
      </c>
      <c r="G5" s="8">
        <v>14</v>
      </c>
      <c r="H5" s="8">
        <v>14</v>
      </c>
      <c r="I5" s="14">
        <f t="shared" ref="I5:I18" si="1">(G5/12*5)+(H5/12*7)</f>
        <v>14.000000000000002</v>
      </c>
      <c r="J5" s="15">
        <f>VLOOKUP(C5,'[3]IR Budget 2021 22 funding rate'!C5:F19,4,FALSE)</f>
        <v>13244.468632838463</v>
      </c>
      <c r="K5" s="16">
        <f t="shared" si="0"/>
        <v>185422.5608597385</v>
      </c>
      <c r="L5" s="16">
        <f>VLOOKUP(C5,'[4]Budget Share'!$D$9:$AK$173,34,FALSE)</f>
        <v>5228.9664865153763</v>
      </c>
      <c r="M5" s="16">
        <f t="shared" ref="M5:M18" si="2">O5*L5</f>
        <v>73205.530811215271</v>
      </c>
      <c r="N5" s="16">
        <f t="shared" ref="N5:N18" si="3">I5-O5</f>
        <v>0</v>
      </c>
      <c r="O5" s="16">
        <f>VLOOKUP(C5,'[2]IR places for mainstream formul'!$D$9:$I$185,6,FALSE)</f>
        <v>14</v>
      </c>
    </row>
    <row r="6" spans="1:15" x14ac:dyDescent="0.25">
      <c r="A6" s="1"/>
      <c r="B6" s="13">
        <f>'[1]Place Change Notification (PCN)'!$G$14</f>
        <v>3732274</v>
      </c>
      <c r="C6" s="8">
        <v>2274</v>
      </c>
      <c r="D6" s="18" t="s">
        <v>17</v>
      </c>
      <c r="E6" s="13">
        <v>8</v>
      </c>
      <c r="F6" s="8">
        <f>VLOOKUP(B6,'[2]IR places for mainstream formul'!$A$9:$I$185,9,FALSE)</f>
        <v>6</v>
      </c>
      <c r="G6" s="8">
        <v>8</v>
      </c>
      <c r="H6" s="8">
        <v>8</v>
      </c>
      <c r="I6" s="14">
        <f t="shared" si="1"/>
        <v>7.9999999999999991</v>
      </c>
      <c r="J6" s="15">
        <f>VLOOKUP(C6,'[3]IR Budget 2021 22 funding rate'!C6:F20,4,FALSE)</f>
        <v>13885</v>
      </c>
      <c r="K6" s="16">
        <f t="shared" si="0"/>
        <v>111079.99999999999</v>
      </c>
      <c r="L6" s="16">
        <f>VLOOKUP(C6,'[4]Budget Share'!$D$9:$AK$173,34,FALSE)</f>
        <v>4786.5247913732474</v>
      </c>
      <c r="M6" s="16">
        <f t="shared" si="2"/>
        <v>28719.148748239484</v>
      </c>
      <c r="N6" s="16">
        <f t="shared" si="3"/>
        <v>1.9999999999999991</v>
      </c>
      <c r="O6" s="16">
        <f>VLOOKUP(C6,'[2]IR places for mainstream formul'!$D$9:$I$185,6,FALSE)</f>
        <v>6</v>
      </c>
    </row>
    <row r="7" spans="1:15" x14ac:dyDescent="0.25">
      <c r="A7" s="1" t="s">
        <v>14</v>
      </c>
      <c r="B7" s="8">
        <v>3734276</v>
      </c>
      <c r="C7" s="8">
        <v>4276</v>
      </c>
      <c r="D7" s="18" t="s">
        <v>18</v>
      </c>
      <c r="E7" s="13">
        <f>'[1]2020 to 2021 HN Data'!$I$18</f>
        <v>23</v>
      </c>
      <c r="F7" s="8">
        <f>VLOOKUP(B7,'[2]IR places for mainstream formul'!$A$9:$I$185,9,FALSE)</f>
        <v>19</v>
      </c>
      <c r="G7" s="8">
        <v>23</v>
      </c>
      <c r="H7" s="8">
        <v>23</v>
      </c>
      <c r="I7" s="14">
        <f t="shared" si="1"/>
        <v>23</v>
      </c>
      <c r="J7" s="15">
        <f>VLOOKUP(C7,'[3]IR Budget 2021 22 funding rate'!C7:F21,4,FALSE)</f>
        <v>14067.989792167617</v>
      </c>
      <c r="K7" s="16">
        <f t="shared" si="0"/>
        <v>323563.76521985518</v>
      </c>
      <c r="L7" s="16">
        <f>VLOOKUP(C7,'[4]Budget Share'!$D$9:$AK$173,34,FALSE)</f>
        <v>5766.7966040743495</v>
      </c>
      <c r="M7" s="16">
        <f t="shared" si="2"/>
        <v>109569.13547741264</v>
      </c>
      <c r="N7" s="16">
        <f t="shared" si="3"/>
        <v>4</v>
      </c>
      <c r="O7" s="16">
        <f>VLOOKUP(C7,'[2]IR places for mainstream formul'!$D$9:$I$185,6,FALSE)</f>
        <v>19</v>
      </c>
    </row>
    <row r="8" spans="1:15" x14ac:dyDescent="0.25">
      <c r="A8" s="1" t="s">
        <v>14</v>
      </c>
      <c r="B8" s="8">
        <v>3732323</v>
      </c>
      <c r="C8" s="8">
        <v>2323</v>
      </c>
      <c r="D8" s="18" t="s">
        <v>19</v>
      </c>
      <c r="E8" s="13">
        <f>'[1]2020 to 2021 HN Data'!$I$10</f>
        <v>12</v>
      </c>
      <c r="F8" s="8">
        <f>VLOOKUP(B8,'[2]IR places for mainstream formul'!$A$9:$I$185,9,FALSE)</f>
        <v>9</v>
      </c>
      <c r="G8" s="8">
        <v>9</v>
      </c>
      <c r="H8" s="8">
        <f>F8</f>
        <v>9</v>
      </c>
      <c r="I8" s="14">
        <f t="shared" si="1"/>
        <v>9</v>
      </c>
      <c r="J8" s="15">
        <f>VLOOKUP(C8,'[3]IR Budget 2021 22 funding rate'!C8:F22,4,FALSE)</f>
        <v>13027.443157500949</v>
      </c>
      <c r="K8" s="16">
        <f t="shared" si="0"/>
        <v>117246.98841750855</v>
      </c>
      <c r="L8" s="16">
        <f>VLOOKUP(C8,'[4]Budget Share'!$D$9:$AK$173,34,FALSE)</f>
        <v>4540.8127310574901</v>
      </c>
      <c r="M8" s="16">
        <f t="shared" si="2"/>
        <v>40867.314579517413</v>
      </c>
      <c r="N8" s="16">
        <f t="shared" si="3"/>
        <v>0</v>
      </c>
      <c r="O8" s="16">
        <f>VLOOKUP(C8,'[2]IR places for mainstream formul'!$D$9:$I$185,6,FALSE)</f>
        <v>9</v>
      </c>
    </row>
    <row r="9" spans="1:15" x14ac:dyDescent="0.25">
      <c r="A9" s="1" t="s">
        <v>14</v>
      </c>
      <c r="B9" s="8">
        <v>3734007</v>
      </c>
      <c r="C9" s="8">
        <v>4007</v>
      </c>
      <c r="D9" s="18" t="s">
        <v>20</v>
      </c>
      <c r="E9" s="13">
        <f>'[1]2020 to 2021 HN Data'!$I$11</f>
        <v>14</v>
      </c>
      <c r="F9" s="8">
        <f>VLOOKUP(B9,'[2]IR places for mainstream formul'!$A$9:$I$185,9,FALSE)</f>
        <v>14</v>
      </c>
      <c r="G9" s="8">
        <v>14</v>
      </c>
      <c r="H9" s="8">
        <f>F9</f>
        <v>14</v>
      </c>
      <c r="I9" s="14">
        <f t="shared" si="1"/>
        <v>14.000000000000002</v>
      </c>
      <c r="J9" s="15">
        <f>VLOOKUP(C9,'[3]IR Budget 2021 22 funding rate'!C9:F23,4,FALSE)</f>
        <v>14099.828710533764</v>
      </c>
      <c r="K9" s="16">
        <f t="shared" si="0"/>
        <v>197397.60194747272</v>
      </c>
      <c r="L9" s="16">
        <f>VLOOKUP(C9,'[4]Budget Share'!$D$9:$AK$173,34,FALSE)</f>
        <v>5456.6556668045932</v>
      </c>
      <c r="M9" s="16">
        <f t="shared" si="2"/>
        <v>76393.1793352643</v>
      </c>
      <c r="N9" s="16">
        <f t="shared" si="3"/>
        <v>0</v>
      </c>
      <c r="O9" s="16">
        <f>VLOOKUP(C9,'[2]IR places for mainstream formul'!$D$9:$I$185,6,FALSE)</f>
        <v>14</v>
      </c>
    </row>
    <row r="10" spans="1:15" x14ac:dyDescent="0.25">
      <c r="A10" s="1" t="s">
        <v>14</v>
      </c>
      <c r="B10" s="8">
        <v>3732010</v>
      </c>
      <c r="C10" s="8">
        <v>2010</v>
      </c>
      <c r="D10" s="18" t="s">
        <v>21</v>
      </c>
      <c r="E10" s="13">
        <f>'[1]2020 to 2021 HN Data'!$I$12</f>
        <v>18</v>
      </c>
      <c r="F10" s="8">
        <f>VLOOKUP(B10,'[2]IR places for mainstream formul'!$A$9:$I$185,9,FALSE)</f>
        <v>21</v>
      </c>
      <c r="G10" s="8">
        <v>21</v>
      </c>
      <c r="H10" s="8">
        <v>21</v>
      </c>
      <c r="I10" s="14">
        <f t="shared" si="1"/>
        <v>21</v>
      </c>
      <c r="J10" s="15">
        <f>VLOOKUP(C10,'[3]IR Budget 2021 22 funding rate'!C10:F24,4,FALSE)</f>
        <v>13884.570293051907</v>
      </c>
      <c r="K10" s="16">
        <f t="shared" si="0"/>
        <v>291575.97615409008</v>
      </c>
      <c r="L10" s="16">
        <f>VLOOKUP(C10,'[4]Budget Share'!$D$9:$AK$173,34,FALSE)</f>
        <v>5360.8964477020036</v>
      </c>
      <c r="M10" s="16">
        <f t="shared" si="2"/>
        <v>112578.82540174207</v>
      </c>
      <c r="N10" s="16">
        <f t="shared" si="3"/>
        <v>0</v>
      </c>
      <c r="O10" s="16">
        <f>VLOOKUP(C10,'[2]IR places for mainstream formul'!$D$9:$I$185,6,FALSE)</f>
        <v>21</v>
      </c>
    </row>
    <row r="11" spans="1:15" x14ac:dyDescent="0.25">
      <c r="A11" s="1"/>
      <c r="B11" s="13">
        <f>'[1]Place Change Notification (PCN)'!$G$15</f>
        <v>3732337</v>
      </c>
      <c r="C11" s="8">
        <v>2337</v>
      </c>
      <c r="D11" s="18" t="str">
        <f>'[1]Place Change Notification (PCN)'!$H$15</f>
        <v>Hucklow</v>
      </c>
      <c r="E11" s="13">
        <v>10</v>
      </c>
      <c r="F11" s="8">
        <f>VLOOKUP(B11,'[2]IR places for mainstream formul'!$A$9:$I$185,9,FALSE)</f>
        <v>4</v>
      </c>
      <c r="G11" s="8">
        <v>10</v>
      </c>
      <c r="H11" s="8">
        <v>10</v>
      </c>
      <c r="I11" s="14">
        <f t="shared" si="1"/>
        <v>10</v>
      </c>
      <c r="J11" s="15">
        <f>VLOOKUP(C11,'[3]IR Budget 2021 22 funding rate'!C11:F25,4,FALSE)</f>
        <v>13885</v>
      </c>
      <c r="K11" s="16">
        <f t="shared" si="0"/>
        <v>138850</v>
      </c>
      <c r="L11" s="16">
        <f>VLOOKUP(C11,'[4]Budget Share'!$D$9:$AK$173,34,FALSE)</f>
        <v>5012.0653113794961</v>
      </c>
      <c r="M11" s="16">
        <f t="shared" si="2"/>
        <v>20048.261245517984</v>
      </c>
      <c r="N11" s="16">
        <f t="shared" si="3"/>
        <v>6</v>
      </c>
      <c r="O11" s="16">
        <f>VLOOKUP(C11,'[2]IR places for mainstream formul'!$D$9:$I$185,6,FALSE)</f>
        <v>4</v>
      </c>
    </row>
    <row r="12" spans="1:15" x14ac:dyDescent="0.25">
      <c r="A12" s="1" t="s">
        <v>14</v>
      </c>
      <c r="B12" s="8">
        <v>3734230</v>
      </c>
      <c r="C12" s="8">
        <v>4230</v>
      </c>
      <c r="D12" s="18" t="s">
        <v>22</v>
      </c>
      <c r="E12" s="13">
        <f>'[1]2020 to 2021 HN Data'!$I$13</f>
        <v>24</v>
      </c>
      <c r="F12" s="8">
        <f>VLOOKUP(B12,'[2]IR places for mainstream formul'!$A$9:$I$185,9,FALSE)</f>
        <v>29</v>
      </c>
      <c r="G12" s="8">
        <v>29</v>
      </c>
      <c r="H12" s="8">
        <v>24</v>
      </c>
      <c r="I12" s="14">
        <f t="shared" si="1"/>
        <v>26.083333333333332</v>
      </c>
      <c r="J12" s="15">
        <f>VLOOKUP(C12,'[3]IR Budget 2021 22 funding rate'!C12:F26,4,FALSE)</f>
        <v>14078.945641099554</v>
      </c>
      <c r="K12" s="16">
        <f t="shared" si="0"/>
        <v>367225.83213867998</v>
      </c>
      <c r="L12" s="16">
        <f>VLOOKUP(C12,'[4]Budget Share'!$D$9:$AK$173,34,FALSE)</f>
        <v>6011.3794970159015</v>
      </c>
      <c r="M12" s="16">
        <f t="shared" si="2"/>
        <v>174330.00541346116</v>
      </c>
      <c r="N12" s="16">
        <f t="shared" si="3"/>
        <v>-2.9166666666666679</v>
      </c>
      <c r="O12" s="16">
        <f>VLOOKUP(C12,'[2]IR places for mainstream formul'!$D$9:$I$185,6,FALSE)</f>
        <v>29</v>
      </c>
    </row>
    <row r="13" spans="1:15" x14ac:dyDescent="0.25">
      <c r="A13" s="1">
        <v>0</v>
      </c>
      <c r="B13" s="8">
        <v>3732087</v>
      </c>
      <c r="C13" s="8">
        <v>2087</v>
      </c>
      <c r="D13" s="18" t="s">
        <v>23</v>
      </c>
      <c r="E13" s="13"/>
      <c r="F13" s="8">
        <f>VLOOKUP(B13,'[2]IR places for mainstream formul'!$A$9:$I$185,9,FALSE)</f>
        <v>16</v>
      </c>
      <c r="G13" s="8">
        <v>16</v>
      </c>
      <c r="H13" s="8">
        <v>16</v>
      </c>
      <c r="I13" s="14">
        <f t="shared" si="1"/>
        <v>15.999999999999998</v>
      </c>
      <c r="J13" s="15">
        <f>VLOOKUP(C13,'[3]IR Budget 2021 22 funding rate'!C13:F27,4,FALSE)</f>
        <v>13027.443157500948</v>
      </c>
      <c r="K13" s="16">
        <f t="shared" si="0"/>
        <v>208439.09052001513</v>
      </c>
      <c r="L13" s="16">
        <f>VLOOKUP(C13,'[4]Budget Share'!$D$9:$AK$173,34,FALSE)</f>
        <v>4236.3716577540117</v>
      </c>
      <c r="M13" s="16">
        <f t="shared" si="2"/>
        <v>67781.946524064188</v>
      </c>
      <c r="N13" s="16">
        <f t="shared" si="3"/>
        <v>0</v>
      </c>
      <c r="O13" s="16">
        <f>VLOOKUP(C13,'[2]IR places for mainstream formul'!$D$9:$I$185,6,FALSE)</f>
        <v>16</v>
      </c>
    </row>
    <row r="14" spans="1:15" x14ac:dyDescent="0.25">
      <c r="A14" s="1">
        <v>0</v>
      </c>
      <c r="B14" s="8">
        <v>3732309</v>
      </c>
      <c r="C14" s="8">
        <v>2309</v>
      </c>
      <c r="D14" s="18" t="s">
        <v>24</v>
      </c>
      <c r="E14" s="13"/>
      <c r="F14" s="8">
        <f>VLOOKUP(B14,'[2]IR places for mainstream formul'!$A$9:$I$185,9,FALSE)</f>
        <v>12</v>
      </c>
      <c r="G14" s="8">
        <v>12</v>
      </c>
      <c r="H14" s="8">
        <f>F14</f>
        <v>12</v>
      </c>
      <c r="I14" s="14">
        <f t="shared" si="1"/>
        <v>12</v>
      </c>
      <c r="J14" s="15">
        <f>VLOOKUP(C14,'[3]IR Budget 2021 22 funding rate'!C14:F28,4,FALSE)</f>
        <v>13027.443157500949</v>
      </c>
      <c r="K14" s="16">
        <f t="shared" si="0"/>
        <v>156329.31789001139</v>
      </c>
      <c r="L14" s="16">
        <f>VLOOKUP(C14,'[4]Budget Share'!$D$9:$AK$173,34,FALSE)</f>
        <v>4325.9004769573694</v>
      </c>
      <c r="M14" s="16">
        <f t="shared" si="2"/>
        <v>51910.805723488433</v>
      </c>
      <c r="N14" s="16">
        <f t="shared" si="3"/>
        <v>0</v>
      </c>
      <c r="O14" s="16">
        <f>VLOOKUP(C14,'[2]IR places for mainstream formul'!$D$9:$I$185,6,FALSE)</f>
        <v>12</v>
      </c>
    </row>
    <row r="15" spans="1:15" x14ac:dyDescent="0.25">
      <c r="A15" s="1" t="s">
        <v>14</v>
      </c>
      <c r="B15" s="8">
        <v>3733414</v>
      </c>
      <c r="C15" s="8">
        <v>3414</v>
      </c>
      <c r="D15" s="18" t="s">
        <v>25</v>
      </c>
      <c r="E15" s="13">
        <f>'[1]2020 to 2021 HN Data'!$I$17</f>
        <v>18</v>
      </c>
      <c r="F15" s="8">
        <f>VLOOKUP(B15,'[2]IR places for mainstream formul'!$A$9:$I$185,9,FALSE)</f>
        <v>15</v>
      </c>
      <c r="G15" s="8">
        <v>18</v>
      </c>
      <c r="H15" s="8">
        <v>18</v>
      </c>
      <c r="I15" s="14">
        <f t="shared" si="1"/>
        <v>18</v>
      </c>
      <c r="J15" s="15">
        <f>VLOOKUP(C15,'[3]IR Budget 2021 22 funding rate'!C15:F29,4,FALSE)</f>
        <v>13027.76</v>
      </c>
      <c r="K15" s="16">
        <f t="shared" si="0"/>
        <v>234499.68</v>
      </c>
      <c r="L15" s="16">
        <f>VLOOKUP(C15,'[4]Budget Share'!$D$9:$AK$173,34,FALSE)</f>
        <v>4360.3298112930797</v>
      </c>
      <c r="M15" s="16">
        <f t="shared" si="2"/>
        <v>65404.947169396197</v>
      </c>
      <c r="N15" s="16">
        <f t="shared" si="3"/>
        <v>3</v>
      </c>
      <c r="O15" s="16">
        <f>VLOOKUP(C15,'[2]IR places for mainstream formul'!$D$9:$I$185,6,FALSE)</f>
        <v>15</v>
      </c>
    </row>
    <row r="16" spans="1:15" x14ac:dyDescent="0.25">
      <c r="A16" s="1">
        <v>0</v>
      </c>
      <c r="B16" s="8">
        <v>3732350</v>
      </c>
      <c r="C16" s="8">
        <v>2350</v>
      </c>
      <c r="D16" s="18" t="s">
        <v>26</v>
      </c>
      <c r="E16" s="8"/>
      <c r="F16" s="8">
        <f>VLOOKUP(B16,'[2]IR places for mainstream formul'!$A$9:$I$185,9,FALSE)</f>
        <v>23</v>
      </c>
      <c r="G16" s="8">
        <v>23</v>
      </c>
      <c r="H16" s="8">
        <f>F16</f>
        <v>23</v>
      </c>
      <c r="I16" s="14">
        <f t="shared" si="1"/>
        <v>23</v>
      </c>
      <c r="J16" s="15">
        <f>VLOOKUP(C16,'[3]IR Budget 2021 22 funding rate'!C16:F30,4,FALSE)</f>
        <v>13027.443157500949</v>
      </c>
      <c r="K16" s="16">
        <f t="shared" si="0"/>
        <v>299631.19262252183</v>
      </c>
      <c r="L16" s="16">
        <f>VLOOKUP(C16,'[4]Budget Share'!$D$9:$AK$173,34,FALSE)</f>
        <v>4797.2219228464583</v>
      </c>
      <c r="M16" s="16">
        <f t="shared" si="2"/>
        <v>110336.10422546855</v>
      </c>
      <c r="N16" s="16">
        <f t="shared" si="3"/>
        <v>0</v>
      </c>
      <c r="O16" s="16">
        <f>VLOOKUP(C16,'[2]IR places for mainstream formul'!$D$9:$I$185,6,FALSE)</f>
        <v>23</v>
      </c>
    </row>
    <row r="17" spans="1:15" x14ac:dyDescent="0.25">
      <c r="A17" s="1">
        <v>0</v>
      </c>
      <c r="B17" s="8">
        <v>3732311</v>
      </c>
      <c r="C17" s="8">
        <v>2311</v>
      </c>
      <c r="D17" s="18" t="s">
        <v>27</v>
      </c>
      <c r="E17" s="19">
        <f>'[1]2020 to 2021 HN Data'!$I$20</f>
        <v>22</v>
      </c>
      <c r="F17" s="8">
        <f>VLOOKUP(B17,'[2]IR places for mainstream formul'!$A$9:$I$185,9,FALSE)</f>
        <v>18</v>
      </c>
      <c r="G17" s="8">
        <v>22</v>
      </c>
      <c r="H17" s="8">
        <v>22</v>
      </c>
      <c r="I17" s="14">
        <f t="shared" si="1"/>
        <v>22</v>
      </c>
      <c r="J17" s="15">
        <f>VLOOKUP(C17,'[3]IR Budget 2021 22 funding rate'!C17:F31,4,FALSE)</f>
        <v>13601.976762880062</v>
      </c>
      <c r="K17" s="16">
        <f t="shared" si="0"/>
        <v>299243.48878336139</v>
      </c>
      <c r="L17" s="16">
        <f>VLOOKUP(C17,'[4]Budget Share'!$D$9:$AK$173,34,FALSE)</f>
        <v>5043.3822956890317</v>
      </c>
      <c r="M17" s="16">
        <f t="shared" si="2"/>
        <v>90780.881322402565</v>
      </c>
      <c r="N17" s="16">
        <f t="shared" si="3"/>
        <v>4</v>
      </c>
      <c r="O17" s="16">
        <f>VLOOKUP(C17,'[2]IR places for mainstream formul'!$D$9:$I$185,6,FALSE)</f>
        <v>18</v>
      </c>
    </row>
    <row r="18" spans="1:15" x14ac:dyDescent="0.25">
      <c r="A18" s="1"/>
      <c r="B18" s="20">
        <f>'[1]Place Change Notification (PCN)'!$G$16</f>
        <v>3732040</v>
      </c>
      <c r="C18" s="8">
        <v>2040</v>
      </c>
      <c r="D18" s="18" t="str">
        <f>'[1]Place Change Notification (PCN)'!$H$16</f>
        <v>Whiteways</v>
      </c>
      <c r="E18" s="21">
        <v>12</v>
      </c>
      <c r="F18" s="8">
        <f>VLOOKUP(B18,'[2]IR places for mainstream formul'!$A$9:$I$185,9,FALSE)</f>
        <v>5</v>
      </c>
      <c r="G18" s="22">
        <v>12</v>
      </c>
      <c r="H18" s="22">
        <v>12</v>
      </c>
      <c r="I18" s="14">
        <f t="shared" si="1"/>
        <v>12</v>
      </c>
      <c r="J18" s="15">
        <f>VLOOKUP(C18,'[3]IR Budget 2021 22 funding rate'!C18:F32,4,FALSE)</f>
        <v>13885</v>
      </c>
      <c r="K18" s="16">
        <f t="shared" si="0"/>
        <v>166620</v>
      </c>
      <c r="L18" s="16">
        <f>VLOOKUP(C18,'[4]Budget Share'!$D$9:$AK$173,34,FALSE)</f>
        <v>5127.8263418609122</v>
      </c>
      <c r="M18" s="16">
        <f t="shared" si="2"/>
        <v>25639.131709304562</v>
      </c>
      <c r="N18" s="16">
        <f t="shared" si="3"/>
        <v>7</v>
      </c>
      <c r="O18" s="16">
        <f>VLOOKUP(C18,'[2]IR places for mainstream formul'!$D$9:$I$185,6,FALSE)</f>
        <v>5</v>
      </c>
    </row>
    <row r="19" spans="1:15" x14ac:dyDescent="0.25">
      <c r="A19" s="1"/>
      <c r="B19" s="4"/>
      <c r="C19" s="4"/>
      <c r="D19" s="23" t="s">
        <v>28</v>
      </c>
      <c r="E19" s="24">
        <f>SUM(E4:E18)</f>
        <v>165</v>
      </c>
      <c r="F19" s="24">
        <f t="shared" ref="F19:I19" si="4">SUM(F4:F18)</f>
        <v>209</v>
      </c>
      <c r="G19" s="24">
        <f t="shared" si="4"/>
        <v>235</v>
      </c>
      <c r="H19" s="24">
        <f t="shared" si="4"/>
        <v>230</v>
      </c>
      <c r="I19" s="24">
        <f t="shared" si="4"/>
        <v>232.08333333333334</v>
      </c>
      <c r="J19" s="25"/>
      <c r="K19" s="26">
        <f>SUM(K4:K17)</f>
        <v>2976962.605371831</v>
      </c>
      <c r="L19" s="26"/>
      <c r="M19" s="26">
        <f>SUM(M4:M17)</f>
        <v>1044834.871789075</v>
      </c>
      <c r="N19" s="26">
        <f>SUM(N4:N17)</f>
        <v>16.083333333333332</v>
      </c>
      <c r="O19" s="26">
        <f>SUM(O4:O17)</f>
        <v>204</v>
      </c>
    </row>
    <row r="20" spans="1:15" x14ac:dyDescent="0.25">
      <c r="A20" s="1"/>
      <c r="B20" s="1"/>
      <c r="C20" s="1"/>
      <c r="D20" s="1"/>
      <c r="E20" s="1"/>
      <c r="F20" s="1"/>
      <c r="G20" s="1"/>
      <c r="H20" s="1"/>
      <c r="I20" s="1"/>
      <c r="J20" s="4"/>
      <c r="K20" s="4"/>
      <c r="L20" s="4"/>
      <c r="M20" s="4"/>
      <c r="N20" s="4"/>
      <c r="O20" s="4"/>
    </row>
    <row r="21" spans="1:15" hidden="1" x14ac:dyDescent="0.25">
      <c r="F21" s="17">
        <f>F5+F13+F14+F16+F17</f>
        <v>83</v>
      </c>
      <c r="G21" s="17"/>
      <c r="H21" s="17">
        <f>H5+H13+H14+H16+H17</f>
        <v>87</v>
      </c>
      <c r="I21" s="17">
        <f>I5+I13+I14+I16+I17</f>
        <v>87</v>
      </c>
      <c r="J21" s="27"/>
      <c r="K21" s="27"/>
      <c r="L21" s="27"/>
      <c r="M21" s="27"/>
      <c r="N21" s="27"/>
      <c r="O21" s="27"/>
    </row>
    <row r="22" spans="1:15" hidden="1" x14ac:dyDescent="0.25">
      <c r="F22" s="17">
        <f>F4+F7+F8+F9+F10+F12+F15</f>
        <v>111</v>
      </c>
      <c r="G22" s="17"/>
      <c r="H22" s="17">
        <f>H4+H7+H8+H9+H10+H12+H15</f>
        <v>113</v>
      </c>
      <c r="I22" s="17">
        <f>I4+I7+I8+I9+I10+I12+I15</f>
        <v>115.08333333333333</v>
      </c>
      <c r="J22" s="27"/>
      <c r="K22" s="27"/>
      <c r="L22" s="27"/>
      <c r="M22" s="27"/>
      <c r="N22" s="27"/>
      <c r="O22" s="27"/>
    </row>
    <row r="23" spans="1:15" hidden="1" x14ac:dyDescent="0.25">
      <c r="F23" s="17">
        <f>SUM(F21:F22)</f>
        <v>194</v>
      </c>
      <c r="G23" s="17"/>
      <c r="H23" s="17">
        <f>SUM(H21:H22)</f>
        <v>200</v>
      </c>
      <c r="I23" s="17">
        <f>SUM(I21:I22)</f>
        <v>202.08333333333331</v>
      </c>
      <c r="J23" s="27"/>
      <c r="K23" s="27"/>
      <c r="L23" s="27"/>
      <c r="M23" s="27"/>
      <c r="N23" s="27"/>
      <c r="O23" s="27"/>
    </row>
    <row r="24" spans="1:15" hidden="1" x14ac:dyDescent="0.25">
      <c r="F24" s="17">
        <f>F23-F19</f>
        <v>-15</v>
      </c>
      <c r="G24" s="17"/>
      <c r="H24" s="17">
        <f>H23-H19</f>
        <v>-30</v>
      </c>
      <c r="I24" s="17">
        <f>I23-I19</f>
        <v>-30.000000000000028</v>
      </c>
      <c r="J24" s="27"/>
      <c r="K24" s="27"/>
      <c r="L24" s="27"/>
      <c r="M24" s="27"/>
      <c r="N24" s="27"/>
      <c r="O24" s="27"/>
    </row>
    <row r="25" spans="1:15" hidden="1" x14ac:dyDescent="0.25"/>
    <row r="26" spans="1:15" ht="9" hidden="1" customHeight="1" x14ac:dyDescent="0.25"/>
    <row r="27" spans="1:15" hidden="1" x14ac:dyDescent="0.25"/>
    <row r="28" spans="1:15" hidden="1" x14ac:dyDescent="0.25"/>
    <row r="29" spans="1:15" hidden="1" x14ac:dyDescent="0.25"/>
    <row r="30" spans="1:15" hidden="1" x14ac:dyDescent="0.25"/>
    <row r="31" spans="1:15" hidden="1" x14ac:dyDescent="0.25"/>
    <row r="32" spans="1:15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&amp;RPaper 5, Appendix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Mansfield Helen</dc:creator>
  <cp:lastModifiedBy>Pugh Rebecca</cp:lastModifiedBy>
  <dcterms:created xsi:type="dcterms:W3CDTF">2021-02-15T11:36:28Z</dcterms:created>
  <dcterms:modified xsi:type="dcterms:W3CDTF">2021-02-16T12:23:22Z</dcterms:modified>
</cp:coreProperties>
</file>